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 hidePivotFieldList="1"/>
  <xr:revisionPtr revIDLastSave="0" documentId="10_ncr:100000_{DB15C9E6-72A9-4B84-A4F6-CF115837DA11}" xr6:coauthVersionLast="31" xr6:coauthVersionMax="31" xr10:uidLastSave="{00000000-0000-0000-0000-000000000000}"/>
  <bookViews>
    <workbookView xWindow="285" yWindow="435" windowWidth="16140" windowHeight="9705" xr2:uid="{00000000-000D-0000-FFFF-FFFF00000000}"/>
  </bookViews>
  <sheets>
    <sheet name="Table 1 Licensed Import" sheetId="22" r:id="rId1"/>
    <sheet name="Table 2  High Duty Imports " sheetId="23" r:id="rId2"/>
    <sheet name="Table 3  Non-Licensed Imports" sheetId="7" r:id="rId3"/>
    <sheet name="Table 4 FTA Imports" sheetId="8" r:id="rId4"/>
    <sheet name="Sheet2" sheetId="11" state="hidden" r:id="rId5"/>
  </sheets>
  <externalReferences>
    <externalReference r:id="rId6"/>
  </externalReferences>
  <definedNames>
    <definedName name="CCCInv">#REF!</definedName>
    <definedName name="CertificateGains">#REF!</definedName>
    <definedName name="ComplyAcres">#REF!</definedName>
    <definedName name="ContractPaymentAcres">#REF!</definedName>
    <definedName name="CountercyclicalPaymentRate">#REF!</definedName>
    <definedName name="CountercyclicalPayments">#REF!</definedName>
    <definedName name="CountercyclicalPaymentYield">#REF!</definedName>
    <definedName name="CRPHistory">#REF!</definedName>
    <definedName name="CRPPayments">#REF!</definedName>
    <definedName name="DiffUnaccounted">#REF!</definedName>
    <definedName name="DirectCounterCyclicalPayments">#REF!</definedName>
    <definedName name="DirectPaymentRate">#REF!</definedName>
    <definedName name="DirectPayments">#REF!</definedName>
    <definedName name="DirectPaymentsExtract">[1]ExtractFileForDirect!#REF!</definedName>
    <definedName name="DirectPaymentYield">#REF!</definedName>
    <definedName name="Domestic">#REF!</definedName>
    <definedName name="Effective">#REF!</definedName>
    <definedName name="EV__LASTREFTIME__" hidden="1">38283.519537037</definedName>
    <definedName name="ExcelName13">#N/A</definedName>
    <definedName name="FarmValueOfProd">#REF!</definedName>
    <definedName name="FISCAL">#REF!</definedName>
    <definedName name="FixedDecoupledPayments">#REF!</definedName>
    <definedName name="FreeStocks">#REF!</definedName>
    <definedName name="HarvestedAcres">#REF!</definedName>
    <definedName name="HarvestedYield">#REF!</definedName>
    <definedName name="Hoja1_Query">#N/A</definedName>
    <definedName name="Imports">#REF!</definedName>
    <definedName name="LDPs">#REF!</definedName>
    <definedName name="LoanDeficiencyPayments">#REF!</definedName>
    <definedName name="LoanRate">#REF!</definedName>
    <definedName name="LoanRePaymntRate">#REF!</definedName>
    <definedName name="LoansCertGains">#REF!</definedName>
    <definedName name="LoansCertPurchasesCwt">#REF!</definedName>
    <definedName name="LoansCertPurchasesDoll">#REF!</definedName>
    <definedName name="LoansOutstanding">#REF!</definedName>
    <definedName name="LoansRepaidCYFY_2">#REF!</definedName>
    <definedName name="MarketingLoanWriteOffs">#REF!</definedName>
    <definedName name="Marketings">#REF!</definedName>
    <definedName name="MarketReturns">#REF!</definedName>
    <definedName name="MO_GoatsClipped">#REF!</definedName>
    <definedName name="MO_LDPs">#REF!</definedName>
    <definedName name="MO_LoanDeficiencyPayments">#REF!</definedName>
    <definedName name="MO_LoansMadeByCwt">#REF!</definedName>
    <definedName name="MO_LoansMadeByDoll">#REF!</definedName>
    <definedName name="MO_LoansRepaidByCwt">#REF!</definedName>
    <definedName name="MO_LoansRepaidByDoll">#REF!</definedName>
    <definedName name="MO_MarketingLoanWriteOffs">#REF!</definedName>
    <definedName name="MO_Marketings">#REF!</definedName>
    <definedName name="MO_MarketReturns">#REF!</definedName>
    <definedName name="MO_Yield">#REF!</definedName>
    <definedName name="MohairPayments">#REF!</definedName>
    <definedName name="new_table">#REF!</definedName>
    <definedName name="NumberGoatsClipped">#REF!</definedName>
    <definedName name="OldTable">#REF!</definedName>
    <definedName name="OTHER">#REF!</definedName>
    <definedName name="PlantedAcres">#REF!</definedName>
    <definedName name="price">#REF!</definedName>
    <definedName name="_xlnm.Print_Area" localSheetId="0">'Table 1 Licensed Import'!$A$1:$P$275</definedName>
    <definedName name="_xlnm.Print_Area" localSheetId="1">'Table 2  High Duty Imports '!$A$1:$N$174</definedName>
    <definedName name="_xlnm.Print_Area" localSheetId="2">'Table 3  Non-Licensed Imports'!$A$1:$S$42</definedName>
    <definedName name="_xlnm.Print_Area" localSheetId="3">'Table 4 FTA Imports'!$A$1:$S$81</definedName>
    <definedName name="_xlnm.Print_Area">#N/A</definedName>
    <definedName name="_xlnm.Print_Titles" localSheetId="2">'Table 3  Non-Licensed Imports'!$1:$2</definedName>
    <definedName name="_xlnm.Print_Titles" localSheetId="3">'Table 4 FTA Imports'!$1:$2</definedName>
    <definedName name="_xlnm.Print_Titles">#N/A</definedName>
    <definedName name="Production">#REF!</definedName>
    <definedName name="ProductionFlexibilityPayments">#REF!</definedName>
    <definedName name="SAP">#REF!</definedName>
    <definedName name="SupportPrice">#REF!</definedName>
    <definedName name="TargetPrice">#REF!</definedName>
    <definedName name="WO_BeginningStocks">#REF!</definedName>
    <definedName name="WO_DiffUnAccted">#REF!</definedName>
    <definedName name="WO_DomesticUse">#REF!</definedName>
    <definedName name="WO_Exports">#REF!</definedName>
    <definedName name="WO_FreeStocks">#REF!</definedName>
    <definedName name="WO_Imports">#REF!</definedName>
    <definedName name="WO_LDPs">#REF!</definedName>
    <definedName name="WO_LDPsPelts">#REF!</definedName>
    <definedName name="WO_LoanDeficiencyPayments">#REF!</definedName>
    <definedName name="WO_LoansMadeByCwt">#REF!</definedName>
    <definedName name="WO_LoansMadeByDoll">#REF!</definedName>
    <definedName name="WO_LoansRepaidByCwt">#REF!</definedName>
    <definedName name="WO_LoansRepaidByDoll">#REF!</definedName>
    <definedName name="WO_MarketingLoanWriteOffs">#REF!</definedName>
    <definedName name="WO_Marketings">#REF!</definedName>
    <definedName name="WO_MarketReturns">#REF!</definedName>
    <definedName name="WO_production">#REF!</definedName>
    <definedName name="WO_SheepShorn">#REF!</definedName>
    <definedName name="WO_ShornWool">#REF!</definedName>
    <definedName name="WO_StockSheep">#REF!</definedName>
    <definedName name="WO_Yield">#REF!</definedName>
    <definedName name="XLSIMSIM" hidden="1">{"Sim",1,"Output 1","MProd!$U$230","1","4","10,000","298503897"}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48"",""ShortTon!$AS$51"",""2"",""3"",""2,000"",""298503897""}"</definedName>
    <definedName name="Yield">#REF!</definedName>
  </definedNames>
  <calcPr calcId="179017"/>
  <fileRecoveryPr autoRecover="0"/>
</workbook>
</file>

<file path=xl/calcChain.xml><?xml version="1.0" encoding="utf-8"?>
<calcChain xmlns="http://schemas.openxmlformats.org/spreadsheetml/2006/main">
  <c r="N174" i="23" l="1"/>
  <c r="N173" i="23"/>
  <c r="N172" i="23"/>
  <c r="N171" i="23"/>
  <c r="N170" i="23"/>
  <c r="N169" i="23"/>
  <c r="N168" i="23"/>
  <c r="N167" i="23"/>
  <c r="N166" i="23"/>
  <c r="N165" i="23"/>
  <c r="N164" i="23"/>
  <c r="N163" i="23"/>
  <c r="N162" i="23"/>
  <c r="N161" i="23"/>
  <c r="N160" i="23"/>
  <c r="N159" i="23"/>
  <c r="N158" i="23"/>
  <c r="N157" i="23"/>
  <c r="N156" i="23"/>
  <c r="N155" i="23"/>
  <c r="N154" i="23"/>
  <c r="N153" i="23"/>
  <c r="N152" i="23"/>
  <c r="N151" i="23"/>
  <c r="N150" i="23"/>
  <c r="N149" i="23"/>
  <c r="N148" i="23"/>
  <c r="N147" i="23"/>
  <c r="N146" i="23"/>
  <c r="N145" i="23"/>
  <c r="N144" i="23"/>
  <c r="N143" i="23"/>
  <c r="N142" i="23"/>
  <c r="N141" i="23"/>
  <c r="N140" i="23"/>
  <c r="N139" i="23"/>
  <c r="N138" i="23"/>
  <c r="N137" i="23"/>
  <c r="N136" i="23"/>
  <c r="N135" i="23"/>
  <c r="N134" i="23"/>
  <c r="N133" i="23"/>
  <c r="N132" i="23"/>
  <c r="N131" i="23"/>
  <c r="N130" i="23"/>
  <c r="N129" i="23"/>
  <c r="N128" i="23"/>
  <c r="N127" i="23"/>
  <c r="N126" i="23"/>
  <c r="N125" i="23"/>
  <c r="N124" i="23"/>
  <c r="N123" i="23"/>
  <c r="N122" i="23"/>
  <c r="N121" i="23"/>
  <c r="N120" i="23"/>
  <c r="N119" i="23"/>
  <c r="N118" i="23"/>
  <c r="N117" i="23"/>
  <c r="N116" i="23"/>
  <c r="N115" i="23"/>
  <c r="N114" i="23"/>
  <c r="N113" i="23"/>
  <c r="N112" i="23"/>
  <c r="N111" i="23"/>
  <c r="N110" i="23"/>
  <c r="N109" i="23"/>
  <c r="N108" i="23"/>
  <c r="N107" i="23"/>
  <c r="N106" i="23"/>
  <c r="N105" i="23"/>
  <c r="N104" i="23"/>
  <c r="N103" i="23"/>
  <c r="N102" i="23"/>
  <c r="N101" i="23"/>
  <c r="N100" i="23"/>
  <c r="N99" i="23"/>
  <c r="N98" i="23"/>
  <c r="N97" i="23"/>
  <c r="N96" i="23"/>
  <c r="N95" i="23"/>
  <c r="N94" i="23"/>
  <c r="N93" i="23"/>
  <c r="N92" i="23"/>
  <c r="N91" i="23"/>
  <c r="N90" i="23"/>
  <c r="N89" i="23"/>
  <c r="N88" i="23"/>
  <c r="N87" i="23"/>
  <c r="N86" i="23"/>
  <c r="N85" i="23"/>
  <c r="N84" i="23"/>
  <c r="N83" i="23"/>
  <c r="N82" i="23"/>
  <c r="N81" i="23"/>
  <c r="N80" i="23"/>
  <c r="N79" i="23"/>
  <c r="N78" i="23"/>
  <c r="N77" i="23"/>
  <c r="N76" i="23"/>
  <c r="N75" i="23"/>
  <c r="N74" i="23"/>
  <c r="N73" i="23"/>
  <c r="N72" i="23"/>
  <c r="N71" i="23"/>
  <c r="N70" i="23"/>
  <c r="N69" i="23"/>
  <c r="N68" i="23"/>
  <c r="N67" i="23"/>
  <c r="N66" i="23"/>
  <c r="N65" i="23"/>
  <c r="N64" i="23"/>
  <c r="N63" i="23"/>
  <c r="N62" i="23"/>
  <c r="N61" i="23"/>
  <c r="N60" i="23"/>
  <c r="N59" i="23"/>
  <c r="N58" i="23"/>
  <c r="N57" i="23"/>
  <c r="N56" i="23"/>
  <c r="N55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11" i="23"/>
  <c r="N10" i="23"/>
  <c r="N9" i="23"/>
  <c r="N8" i="23"/>
  <c r="N7" i="23"/>
  <c r="N6" i="23"/>
  <c r="N5" i="23"/>
  <c r="N4" i="23"/>
  <c r="N3" i="23"/>
  <c r="P39" i="7" l="1"/>
  <c r="O39" i="7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4" i="8"/>
  <c r="P38" i="7" l="1"/>
  <c r="P37" i="7"/>
  <c r="P36" i="7"/>
  <c r="P35" i="7"/>
  <c r="P34" i="7"/>
  <c r="P33" i="7"/>
  <c r="P32" i="7"/>
  <c r="P31" i="7"/>
  <c r="P30" i="7"/>
  <c r="P29" i="7"/>
  <c r="P28" i="7"/>
  <c r="P27" i="7"/>
  <c r="P26" i="7"/>
  <c r="P24" i="7"/>
  <c r="P23" i="7"/>
  <c r="P22" i="7"/>
  <c r="P21" i="7"/>
  <c r="P20" i="7"/>
  <c r="P19" i="7"/>
  <c r="P18" i="7"/>
  <c r="P17" i="7"/>
  <c r="P16" i="7"/>
  <c r="P15" i="7"/>
  <c r="P14" i="7"/>
  <c r="P12" i="7"/>
  <c r="P11" i="7"/>
  <c r="P10" i="7"/>
  <c r="P9" i="7"/>
  <c r="P8" i="7"/>
  <c r="P7" i="7"/>
  <c r="P5" i="7"/>
  <c r="P4" i="7"/>
  <c r="S15" i="8" l="1"/>
  <c r="L42" i="8" l="1"/>
  <c r="S78" i="8" l="1"/>
  <c r="S66" i="8"/>
  <c r="S65" i="8"/>
  <c r="S64" i="8"/>
  <c r="S60" i="8"/>
  <c r="S58" i="8"/>
  <c r="S57" i="8"/>
  <c r="S50" i="8"/>
  <c r="S49" i="8"/>
  <c r="S48" i="8"/>
  <c r="S47" i="8"/>
  <c r="S44" i="8"/>
  <c r="S43" i="8"/>
  <c r="S35" i="8"/>
  <c r="S32" i="8"/>
  <c r="S22" i="8"/>
  <c r="S21" i="8"/>
  <c r="S20" i="8"/>
  <c r="S18" i="8"/>
  <c r="S17" i="8"/>
  <c r="S24" i="7"/>
  <c r="S23" i="7"/>
  <c r="S12" i="7"/>
  <c r="S11" i="7"/>
  <c r="S10" i="7"/>
  <c r="S8" i="7"/>
  <c r="R25" i="7"/>
  <c r="P25" i="7" s="1"/>
  <c r="J25" i="7"/>
  <c r="R39" i="7" l="1"/>
  <c r="S38" i="7"/>
  <c r="S36" i="7"/>
  <c r="S31" i="7"/>
  <c r="S29" i="7"/>
  <c r="S27" i="7"/>
  <c r="S25" i="7"/>
  <c r="S18" i="7"/>
  <c r="S17" i="7"/>
  <c r="S15" i="7"/>
  <c r="J13" i="7"/>
  <c r="I13" i="7"/>
  <c r="H13" i="7"/>
  <c r="G13" i="7"/>
  <c r="F13" i="7"/>
  <c r="R13" i="7"/>
  <c r="P13" i="7" s="1"/>
  <c r="R6" i="7"/>
  <c r="P6" i="7" s="1"/>
  <c r="J6" i="7"/>
  <c r="S5" i="7"/>
  <c r="S13" i="7" l="1"/>
  <c r="S6" i="7"/>
  <c r="S39" i="7"/>
  <c r="J39" i="7"/>
  <c r="N39" i="7" s="1"/>
  <c r="A1" i="11" l="1"/>
  <c r="S4" i="8" l="1"/>
</calcChain>
</file>

<file path=xl/sharedStrings.xml><?xml version="1.0" encoding="utf-8"?>
<sst xmlns="http://schemas.openxmlformats.org/spreadsheetml/2006/main" count="866" uniqueCount="284">
  <si>
    <t>Source:  US Customs and Border Protection, Weekly Commodity Status Report</t>
  </si>
  <si>
    <t>WTO</t>
  </si>
  <si>
    <t>02</t>
  </si>
  <si>
    <t>NEW ZEALAND</t>
  </si>
  <si>
    <t>AUSTRALIA</t>
  </si>
  <si>
    <t>Ice Cream</t>
  </si>
  <si>
    <t>05</t>
  </si>
  <si>
    <t>21</t>
  </si>
  <si>
    <t>NETHERLANDS</t>
  </si>
  <si>
    <t>JAMAICA</t>
  </si>
  <si>
    <t>DENMARK</t>
  </si>
  <si>
    <t>BELGIUM</t>
  </si>
  <si>
    <t>19</t>
  </si>
  <si>
    <t>Infant Formula</t>
  </si>
  <si>
    <t>18</t>
  </si>
  <si>
    <t>CANADA</t>
  </si>
  <si>
    <t>Canadian Cheddar Cheese</t>
  </si>
  <si>
    <t>04</t>
  </si>
  <si>
    <t>12</t>
  </si>
  <si>
    <t>Milk and Cream Condensed or Evaporated</t>
  </si>
  <si>
    <t>11</t>
  </si>
  <si>
    <t>ANY</t>
  </si>
  <si>
    <t>Dairy Products</t>
  </si>
  <si>
    <t>10</t>
  </si>
  <si>
    <t>Dried Milk and Dried Cream</t>
  </si>
  <si>
    <t>09</t>
  </si>
  <si>
    <t>Milk and Cream</t>
  </si>
  <si>
    <t>Total Imports</t>
  </si>
  <si>
    <t>TRQ Quantity</t>
  </si>
  <si>
    <t>Quota/License Country Name</t>
  </si>
  <si>
    <t>Quota/License Commodity Description</t>
  </si>
  <si>
    <t>NOTE Number</t>
  </si>
  <si>
    <t>HTS Chapter</t>
  </si>
  <si>
    <t>Source:  US Customs and Border Protection</t>
  </si>
  <si>
    <t>KOREA, REPUBLIC OF</t>
  </si>
  <si>
    <t>DAIRY Gen Note 33 Subchapter XX USN 1</t>
  </si>
  <si>
    <t>FT</t>
  </si>
  <si>
    <t>992004</t>
  </si>
  <si>
    <t>PANAMA</t>
  </si>
  <si>
    <t>Dairy Dried Milk</t>
  </si>
  <si>
    <t>7B</t>
  </si>
  <si>
    <t>991904</t>
  </si>
  <si>
    <t>7A</t>
  </si>
  <si>
    <t>Dairy Butter</t>
  </si>
  <si>
    <t>6B</t>
  </si>
  <si>
    <t>6A</t>
  </si>
  <si>
    <t>Dairy Milk Cream Fluid Frozen</t>
  </si>
  <si>
    <t>5B</t>
  </si>
  <si>
    <t>5A</t>
  </si>
  <si>
    <t>Dairy Milk Cream</t>
  </si>
  <si>
    <t>4B</t>
  </si>
  <si>
    <t>4A</t>
  </si>
  <si>
    <t>COLOMBIA</t>
  </si>
  <si>
    <t>08</t>
  </si>
  <si>
    <t>991821</t>
  </si>
  <si>
    <t>07</t>
  </si>
  <si>
    <t>991804</t>
  </si>
  <si>
    <t>06</t>
  </si>
  <si>
    <t>Dairy Milk Cream 6% Butterfat</t>
  </si>
  <si>
    <t>PERU</t>
  </si>
  <si>
    <t>Cheese</t>
  </si>
  <si>
    <t>991704</t>
  </si>
  <si>
    <t>Cheese 2</t>
  </si>
  <si>
    <t>Condensed/Evap Milk 2</t>
  </si>
  <si>
    <t>3B</t>
  </si>
  <si>
    <t>Condensed/Evap Milk</t>
  </si>
  <si>
    <t>3A</t>
  </si>
  <si>
    <t>Other Dairy Products</t>
  </si>
  <si>
    <t>Milk Powder</t>
  </si>
  <si>
    <t>Butter</t>
  </si>
  <si>
    <t>Liquid Dairy</t>
  </si>
  <si>
    <t>NICARAGUA</t>
  </si>
  <si>
    <t>14</t>
  </si>
  <si>
    <t>991521</t>
  </si>
  <si>
    <t>HONDURAS</t>
  </si>
  <si>
    <t>GUATEMALA</t>
  </si>
  <si>
    <t>EL SALVADOR</t>
  </si>
  <si>
    <t>DOMINICAN REPUBLIC</t>
  </si>
  <si>
    <t>COSTA RICA</t>
  </si>
  <si>
    <t>1B</t>
  </si>
  <si>
    <t>991504</t>
  </si>
  <si>
    <t>Other Dairy</t>
  </si>
  <si>
    <t>Dried Milk Cream</t>
  </si>
  <si>
    <t>Fresh Milk</t>
  </si>
  <si>
    <t>Swiss-Type Cheese</t>
  </si>
  <si>
    <t>15</t>
  </si>
  <si>
    <t>991304</t>
  </si>
  <si>
    <t>Goya Cheese</t>
  </si>
  <si>
    <t>American Cheese</t>
  </si>
  <si>
    <t>13</t>
  </si>
  <si>
    <t>Cheddar Cheese</t>
  </si>
  <si>
    <t>European-Type Cheese</t>
  </si>
  <si>
    <t>Other Cheese</t>
  </si>
  <si>
    <t>Condensed Milk</t>
  </si>
  <si>
    <t>Other Milk Powders</t>
  </si>
  <si>
    <t>Non-fat Dried Milk</t>
  </si>
  <si>
    <t>Creams Ice Cream</t>
  </si>
  <si>
    <t>MOROCCO</t>
  </si>
  <si>
    <t>991204</t>
  </si>
  <si>
    <t>ISRAEL</t>
  </si>
  <si>
    <t>990821</t>
  </si>
  <si>
    <t>990804</t>
  </si>
  <si>
    <t>Dried Milk</t>
  </si>
  <si>
    <t>Australia Condensed</t>
  </si>
  <si>
    <t>Canada Condensed</t>
  </si>
  <si>
    <t>Canada Evaporated</t>
  </si>
  <si>
    <t>Canada Other Condensed</t>
  </si>
  <si>
    <t>Germany Evaporated</t>
  </si>
  <si>
    <t>Denmark Condensed</t>
  </si>
  <si>
    <t>Denmark Evaporated</t>
  </si>
  <si>
    <t>Netherlands Condensed</t>
  </si>
  <si>
    <t>Netherlands Evaporated</t>
  </si>
  <si>
    <t>Quota/License         Country Name</t>
  </si>
  <si>
    <t>Total</t>
  </si>
  <si>
    <t>Butter Fresh or Sour Cream</t>
  </si>
  <si>
    <t>Cheese Substitutes</t>
  </si>
  <si>
    <t>Percent fill</t>
  </si>
  <si>
    <t>Percent Fill</t>
  </si>
  <si>
    <t>Jan</t>
  </si>
  <si>
    <t>Feb</t>
  </si>
  <si>
    <t>Mar</t>
  </si>
  <si>
    <t>May</t>
  </si>
  <si>
    <t>Table 3:  Imports Under U.S. WTO Dairy Import Tariff-rate Quotas, not subject to Licensing Requirements (first-come, first-served), Monthly, 2018 ( Kgs)</t>
  </si>
  <si>
    <t>Belgium &amp; Denmark aggregated</t>
  </si>
  <si>
    <t>Table 4:   Imports of Dairy Products Under Tariff-rate Quotas in Free Trade Agreements, Monthly, 2018  (Kgs)</t>
  </si>
  <si>
    <t>Grand Total</t>
  </si>
  <si>
    <t>HTS Chapter &amp; Note, Item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</si>
  <si>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</si>
  <si>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</si>
  <si>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</si>
  <si>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</si>
  <si>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</si>
  <si>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</si>
  <si>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</si>
  <si>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AUG </t>
  </si>
  <si>
    <t>SEP</t>
  </si>
  <si>
    <t>OCT</t>
  </si>
  <si>
    <t>04_06,  Butter</t>
  </si>
  <si>
    <t>04_07,  Dried Skim Milk</t>
  </si>
  <si>
    <t>04_08,  Dried Whole Milk</t>
  </si>
  <si>
    <t>04_14,  Butter Substitutes/Butteroil</t>
  </si>
  <si>
    <t>04_16,  Other cheese, NSPF</t>
  </si>
  <si>
    <t>04_18,  Cheddar cheese</t>
  </si>
  <si>
    <t>04_19,  American-type cheese</t>
  </si>
  <si>
    <t>04_20,  Edam and Gouda cheese</t>
  </si>
  <si>
    <t>04_21,  Italian type cow's milk cheese</t>
  </si>
  <si>
    <t>04_22,  Gruyere process cheese</t>
  </si>
  <si>
    <t>04_25,  Swiss or Emmentaler cheese</t>
  </si>
  <si>
    <t>DEC</t>
  </si>
  <si>
    <t>NOV</t>
  </si>
  <si>
    <t>04_12,  Dried Buttermilk/Whey</t>
  </si>
  <si>
    <t>04_23,  Lowfat cheese</t>
  </si>
  <si>
    <t>Apr</t>
  </si>
  <si>
    <t>Jun</t>
  </si>
  <si>
    <t>Jul</t>
  </si>
  <si>
    <t>Aug</t>
  </si>
  <si>
    <t>Sep</t>
  </si>
  <si>
    <t>Nov</t>
  </si>
  <si>
    <t>Dec</t>
  </si>
  <si>
    <t>Dried Buttermilk/Whey</t>
  </si>
  <si>
    <t>Commodity/Note</t>
  </si>
  <si>
    <t>Country Name</t>
  </si>
  <si>
    <t>TRQ</t>
  </si>
  <si>
    <t>Non-Cheese</t>
  </si>
  <si>
    <t>BUTTER (Note 6, G)</t>
  </si>
  <si>
    <t>Specific Country</t>
  </si>
  <si>
    <t>European Union</t>
  </si>
  <si>
    <t>FINLAND</t>
  </si>
  <si>
    <t>FRANCE</t>
  </si>
  <si>
    <t>IRELAND</t>
  </si>
  <si>
    <t xml:space="preserve">UNITED KINGDOM                                    </t>
  </si>
  <si>
    <t>Other Countries</t>
  </si>
  <si>
    <t xml:space="preserve">CANADA                                            </t>
  </si>
  <si>
    <t>INDIA</t>
  </si>
  <si>
    <t>Any Country</t>
  </si>
  <si>
    <t>ARGENTINA</t>
  </si>
  <si>
    <t>GERMANY</t>
  </si>
  <si>
    <t>GREECE</t>
  </si>
  <si>
    <t>ICELAND</t>
  </si>
  <si>
    <t>ITALY</t>
  </si>
  <si>
    <t xml:space="preserve">LITHUANIA                                         </t>
  </si>
  <si>
    <t>POLAND</t>
  </si>
  <si>
    <t>PORTUGAL</t>
  </si>
  <si>
    <t>SWITZERLAND</t>
  </si>
  <si>
    <t xml:space="preserve">TURKEY                                            </t>
  </si>
  <si>
    <t>DRIED SKIM MILK (Note 7, K)</t>
  </si>
  <si>
    <t>DRIED WHOLE MILK (Note 8, H)</t>
  </si>
  <si>
    <t>DR.BUTTERMILK/WHEY (Note 12, M)</t>
  </si>
  <si>
    <t>BUTTER SUBSTITUTES (Note 14, SU)</t>
  </si>
  <si>
    <t>OTHER CHEESE-NSPF (Note 16, OT)</t>
  </si>
  <si>
    <t>NORWAY</t>
  </si>
  <si>
    <t xml:space="preserve">URUGUAY                                           </t>
  </si>
  <si>
    <t>AUSTRIA</t>
  </si>
  <si>
    <t>BULGARIA</t>
  </si>
  <si>
    <t xml:space="preserve">CYPRUS                                            </t>
  </si>
  <si>
    <t xml:space="preserve">ESTONIA                                           </t>
  </si>
  <si>
    <t>HUNGARY</t>
  </si>
  <si>
    <t>ROMANIA</t>
  </si>
  <si>
    <t xml:space="preserve">SPAIN                                             </t>
  </si>
  <si>
    <t>SWEDEN</t>
  </si>
  <si>
    <t xml:space="preserve">ARMENIA                                           </t>
  </si>
  <si>
    <t>ECUADOR REPUBLIC OF</t>
  </si>
  <si>
    <t xml:space="preserve">EGYPT                                             </t>
  </si>
  <si>
    <t xml:space="preserve">CROATIA                                           </t>
  </si>
  <si>
    <t>BLUE MOLD (Note 17, B)</t>
  </si>
  <si>
    <t>CHEDDAR (Note 18, C)</t>
  </si>
  <si>
    <t xml:space="preserve">JAMAICA                                           </t>
  </si>
  <si>
    <t>AMERICAN-TYPE INCLUDING COLBY (Note 19, A)</t>
  </si>
  <si>
    <t>EDAM &amp; GOUDA (Note 20, E)</t>
  </si>
  <si>
    <t>ITALIAN-TYPE (Note 21, D)</t>
  </si>
  <si>
    <t>GRUYERE-PROCESSED (Note 22, GR)</t>
  </si>
  <si>
    <t>OTHER CHEESE-NSPF-LOWFAT (Note 23, LF)</t>
  </si>
  <si>
    <t>SWISS AND EMMENTHALER CHEESE WITH EYE FORMATION (Note 25, SW)</t>
  </si>
  <si>
    <t>Grand Total (Cheese and Non Cheese)</t>
  </si>
  <si>
    <t>CZECH REPUBLIC</t>
  </si>
  <si>
    <t>Oct</t>
  </si>
  <si>
    <t>Argentina</t>
  </si>
  <si>
    <t>Bangladesh</t>
  </si>
  <si>
    <t>Belarus</t>
  </si>
  <si>
    <t>Brazil</t>
  </si>
  <si>
    <t>Canada</t>
  </si>
  <si>
    <t>Denmark</t>
  </si>
  <si>
    <t>Finland</t>
  </si>
  <si>
    <t>France</t>
  </si>
  <si>
    <t>Germany</t>
  </si>
  <si>
    <t>Greece</t>
  </si>
  <si>
    <t>India</t>
  </si>
  <si>
    <t>Ireland</t>
  </si>
  <si>
    <t>Italy</t>
  </si>
  <si>
    <t>Latvia</t>
  </si>
  <si>
    <t>Lithuania</t>
  </si>
  <si>
    <t>Mexico</t>
  </si>
  <si>
    <t>New Zealand</t>
  </si>
  <si>
    <t>Pakistan</t>
  </si>
  <si>
    <t>Philippines</t>
  </si>
  <si>
    <t>Poland</t>
  </si>
  <si>
    <t>Portugal</t>
  </si>
  <si>
    <t>Russia</t>
  </si>
  <si>
    <t>Syria</t>
  </si>
  <si>
    <t>Turkey</t>
  </si>
  <si>
    <t>Ukraine</t>
  </si>
  <si>
    <t>United Kingdom</t>
  </si>
  <si>
    <t>Lebanon</t>
  </si>
  <si>
    <t>Netherlands</t>
  </si>
  <si>
    <t>Spain</t>
  </si>
  <si>
    <t>Sri Lanka</t>
  </si>
  <si>
    <t>United Arab Em</t>
  </si>
  <si>
    <t>Bosnia-Hercegov</t>
  </si>
  <si>
    <t>China</t>
  </si>
  <si>
    <t>Egypt</t>
  </si>
  <si>
    <t>Fiji</t>
  </si>
  <si>
    <t>Belgium</t>
  </si>
  <si>
    <t>Croatia</t>
  </si>
  <si>
    <t>Cyprus</t>
  </si>
  <si>
    <t>Estonia</t>
  </si>
  <si>
    <t>Japan</t>
  </si>
  <si>
    <t>Nicaragua</t>
  </si>
  <si>
    <t>Norway</t>
  </si>
  <si>
    <t>Romania</t>
  </si>
  <si>
    <t>Sweden</t>
  </si>
  <si>
    <t>Switzerland</t>
  </si>
  <si>
    <t>Jamaica</t>
  </si>
  <si>
    <t>Korea</t>
  </si>
  <si>
    <t>Austria</t>
  </si>
  <si>
    <t>Table 2 -- IMPORTS OF HIGH-TIER CHEESE AND OTHER DAIRY PRODUCTS  - 2018 Monthly (kilograms)</t>
  </si>
  <si>
    <t>* Customs did not update September</t>
  </si>
  <si>
    <t>**The October number is a combined September and October value</t>
  </si>
  <si>
    <t>Sep*</t>
  </si>
  <si>
    <t>Oct**</t>
  </si>
  <si>
    <r>
      <t xml:space="preserve">USDA Dairy Import License Circular for </t>
    </r>
    <r>
      <rPr>
        <b/>
        <sz val="20"/>
        <color indexed="10"/>
        <rFont val="Tahoma"/>
        <family val="2"/>
      </rPr>
      <t>2018</t>
    </r>
  </si>
  <si>
    <t>CHILE</t>
  </si>
  <si>
    <r>
      <t xml:space="preserve">Source: </t>
    </r>
    <r>
      <rPr>
        <sz val="9"/>
        <color indexed="10"/>
        <rFont val="Tahoma"/>
        <family val="2"/>
      </rPr>
      <t xml:space="preserve"> </t>
    </r>
    <r>
      <rPr>
        <sz val="9"/>
        <color indexed="8"/>
        <rFont val="Tahoma"/>
        <family val="2"/>
      </rPr>
      <t>U.S.Customs and Border Protection</t>
    </r>
  </si>
  <si>
    <t>NEW ZEALAND*</t>
  </si>
  <si>
    <t>ARGENTINA*</t>
  </si>
  <si>
    <t>AUSTRALIA*</t>
  </si>
  <si>
    <t>COSTA RICA*</t>
  </si>
  <si>
    <t>ICELAND*</t>
  </si>
  <si>
    <t>ISRAEL*</t>
  </si>
  <si>
    <t xml:space="preserve">URUGUAY*                                           </t>
  </si>
  <si>
    <t>CHILE*</t>
  </si>
  <si>
    <t>NORWAY*</t>
  </si>
  <si>
    <t>Globalization*</t>
  </si>
  <si>
    <t>Venezuela</t>
  </si>
  <si>
    <t>04_17,  Blue-Mold cheese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</si>
</sst>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.00"/>
    <numFmt numFmtId="166" formatCode="0.0"/>
    <numFmt numFmtId="167" formatCode="0.0%"/>
    <numFmt numFmtId="168" formatCode="[$-10409]#,##0;\(#,##0\)"/>
    <numFmt numFmtId="169" formatCode="[$-10409]#,##0"/>
    <numFmt numFmtId="170" formatCode="[$-10409]#,##0;\(#,##0\);&quot;&quot;"/>
  </numFmts>
  <fonts count="56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 MT"/>
    </font>
    <font>
      <i/>
      <sz val="11"/>
      <color theme="1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sz val="20"/>
      <color indexed="10"/>
      <name val="Tahoma"/>
      <family val="2"/>
    </font>
    <font>
      <b/>
      <sz val="9"/>
      <color indexed="8"/>
      <name val="Tahoma"/>
      <family val="2"/>
    </font>
    <font>
      <sz val="9"/>
      <name val="Arial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sz val="12"/>
      <color theme="1"/>
      <name val="Arial"/>
      <family val="2"/>
      <scheme val="minor"/>
    </font>
    <font>
      <b/>
      <u/>
      <sz val="11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indexed="15"/>
        <bgColor indexed="0"/>
      </patternFill>
    </fill>
    <fill>
      <patternFill patternType="solid">
        <fgColor indexed="16"/>
        <bgColor indexed="0"/>
      </patternFill>
    </fill>
    <fill>
      <patternFill patternType="solid">
        <fgColor indexed="9"/>
        <bgColor indexed="0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2"/>
      </right>
      <top style="thin">
        <color indexed="13"/>
      </top>
      <bottom style="thin">
        <color indexed="13"/>
      </bottom>
      <diagonal/>
    </border>
    <border>
      <left style="thin">
        <color indexed="12"/>
      </left>
      <right style="thin">
        <color indexed="12"/>
      </right>
      <top style="thin">
        <color indexed="13"/>
      </top>
      <bottom style="thin">
        <color indexed="13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12"/>
      </right>
      <top style="thin">
        <color indexed="13"/>
      </top>
      <bottom style="thin">
        <color indexed="13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24">
    <xf numFmtId="0" fontId="0" fillId="0" borderId="0"/>
    <xf numFmtId="0" fontId="16" fillId="0" borderId="0"/>
    <xf numFmtId="0" fontId="14" fillId="0" borderId="0"/>
    <xf numFmtId="43" fontId="14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9" fillId="0" borderId="0">
      <protection locked="0"/>
    </xf>
    <xf numFmtId="165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8" fillId="0" borderId="0"/>
    <xf numFmtId="0" fontId="28" fillId="0" borderId="0"/>
    <xf numFmtId="0" fontId="5" fillId="0" borderId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5" applyNumberFormat="0" applyAlignment="0" applyProtection="0"/>
    <xf numFmtId="0" fontId="38" fillId="21" borderId="16" applyNumberFormat="0" applyAlignment="0" applyProtection="0"/>
    <xf numFmtId="0" fontId="39" fillId="21" borderId="15" applyNumberFormat="0" applyAlignment="0" applyProtection="0"/>
    <xf numFmtId="0" fontId="40" fillId="0" borderId="17" applyNumberFormat="0" applyFill="0" applyAlignment="0" applyProtection="0"/>
    <xf numFmtId="0" fontId="41" fillId="22" borderId="1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44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4" fillId="34" borderId="0" applyNumberFormat="0" applyBorder="0" applyAlignment="0" applyProtection="0"/>
    <xf numFmtId="0" fontId="3" fillId="0" borderId="0"/>
    <xf numFmtId="0" fontId="3" fillId="3" borderId="1" applyNumberFormat="0" applyFont="0" applyAlignment="0" applyProtection="0"/>
    <xf numFmtId="0" fontId="2" fillId="0" borderId="0"/>
    <xf numFmtId="43" fontId="54" fillId="0" borderId="0" applyFont="0" applyFill="0" applyBorder="0" applyAlignment="0" applyProtection="0"/>
    <xf numFmtId="0" fontId="54" fillId="0" borderId="0"/>
  </cellStyleXfs>
  <cellXfs count="166">
    <xf numFmtId="0" fontId="0" fillId="0" borderId="0" xfId="0"/>
    <xf numFmtId="0" fontId="14" fillId="0" borderId="0" xfId="2"/>
    <xf numFmtId="164" fontId="14" fillId="0" borderId="0" xfId="3" applyNumberFormat="1" applyFont="1"/>
    <xf numFmtId="0" fontId="14" fillId="0" borderId="0" xfId="2" applyAlignment="1">
      <alignment horizontal="right"/>
    </xf>
    <xf numFmtId="0" fontId="14" fillId="0" borderId="0" xfId="2" applyAlignment="1">
      <alignment wrapText="1"/>
    </xf>
    <xf numFmtId="164" fontId="14" fillId="0" borderId="0" xfId="3" applyNumberFormat="1" applyFont="1" applyBorder="1" applyAlignment="1">
      <alignment wrapText="1"/>
    </xf>
    <xf numFmtId="164" fontId="14" fillId="0" borderId="3" xfId="2" applyNumberFormat="1" applyBorder="1" applyAlignment="1">
      <alignment wrapText="1"/>
    </xf>
    <xf numFmtId="164" fontId="14" fillId="0" borderId="0" xfId="2" applyNumberFormat="1" applyBorder="1"/>
    <xf numFmtId="0" fontId="14" fillId="0" borderId="0" xfId="2" applyBorder="1"/>
    <xf numFmtId="0" fontId="14" fillId="0" borderId="0" xfId="2" applyFill="1"/>
    <xf numFmtId="164" fontId="14" fillId="0" borderId="0" xfId="3" applyNumberFormat="1" applyFont="1" applyFill="1"/>
    <xf numFmtId="0" fontId="11" fillId="0" borderId="0" xfId="246" applyFont="1"/>
    <xf numFmtId="164" fontId="11" fillId="0" borderId="0" xfId="184" applyNumberFormat="1" applyFont="1" applyBorder="1" applyAlignment="1">
      <alignment wrapText="1"/>
    </xf>
    <xf numFmtId="164" fontId="11" fillId="0" borderId="0" xfId="184" applyNumberFormat="1" applyFont="1" applyBorder="1"/>
    <xf numFmtId="164" fontId="14" fillId="0" borderId="0" xfId="3" applyNumberFormat="1" applyFont="1" applyBorder="1"/>
    <xf numFmtId="164" fontId="14" fillId="16" borderId="0" xfId="3" applyNumberFormat="1" applyFont="1" applyFill="1"/>
    <xf numFmtId="0" fontId="14" fillId="16" borderId="0" xfId="2" applyFill="1"/>
    <xf numFmtId="0" fontId="11" fillId="16" borderId="4" xfId="246" applyFont="1" applyFill="1" applyBorder="1"/>
    <xf numFmtId="164" fontId="11" fillId="16" borderId="4" xfId="246" applyNumberFormat="1" applyFont="1" applyFill="1" applyBorder="1"/>
    <xf numFmtId="0" fontId="11" fillId="16" borderId="4" xfId="246" applyFont="1" applyFill="1" applyBorder="1" applyAlignment="1">
      <alignment wrapText="1"/>
    </xf>
    <xf numFmtId="164" fontId="11" fillId="16" borderId="4" xfId="246" applyNumberFormat="1" applyFont="1" applyFill="1" applyBorder="1" applyAlignment="1">
      <alignment wrapText="1"/>
    </xf>
    <xf numFmtId="0" fontId="11" fillId="0" borderId="4" xfId="246" applyFont="1" applyBorder="1" applyAlignment="1">
      <alignment wrapText="1"/>
    </xf>
    <xf numFmtId="164" fontId="11" fillId="0" borderId="4" xfId="246" applyNumberFormat="1" applyFont="1" applyBorder="1" applyAlignment="1">
      <alignment wrapText="1"/>
    </xf>
    <xf numFmtId="164" fontId="23" fillId="0" borderId="4" xfId="2" applyNumberFormat="1" applyFont="1" applyBorder="1" applyAlignment="1">
      <alignment horizontal="center" wrapText="1"/>
    </xf>
    <xf numFmtId="164" fontId="24" fillId="0" borderId="4" xfId="2" quotePrefix="1" applyNumberFormat="1" applyFont="1" applyBorder="1" applyAlignment="1">
      <alignment horizontal="center" wrapText="1"/>
    </xf>
    <xf numFmtId="0" fontId="11" fillId="0" borderId="4" xfId="246" applyFont="1" applyBorder="1"/>
    <xf numFmtId="164" fontId="11" fillId="0" borderId="4" xfId="246" applyNumberFormat="1" applyFont="1" applyBorder="1"/>
    <xf numFmtId="0" fontId="11" fillId="0" borderId="4" xfId="246" applyFont="1" applyBorder="1" applyAlignment="1">
      <alignment horizontal="right"/>
    </xf>
    <xf numFmtId="164" fontId="11" fillId="0" borderId="4" xfId="246" applyNumberFormat="1" applyFont="1" applyBorder="1" applyAlignment="1">
      <alignment horizontal="right"/>
    </xf>
    <xf numFmtId="164" fontId="11" fillId="16" borderId="4" xfId="246" applyNumberFormat="1" applyFont="1" applyFill="1" applyBorder="1" applyAlignment="1">
      <alignment horizontal="right"/>
    </xf>
    <xf numFmtId="164" fontId="24" fillId="0" borderId="4" xfId="246" applyNumberFormat="1" applyFont="1" applyBorder="1"/>
    <xf numFmtId="164" fontId="11" fillId="0" borderId="4" xfId="246" applyNumberFormat="1" applyFont="1" applyFill="1" applyBorder="1"/>
    <xf numFmtId="0" fontId="14" fillId="0" borderId="4" xfId="2" applyBorder="1"/>
    <xf numFmtId="0" fontId="14" fillId="2" borderId="4" xfId="2" applyFill="1" applyBorder="1" applyAlignment="1">
      <alignment horizontal="center" wrapText="1"/>
    </xf>
    <xf numFmtId="0" fontId="13" fillId="2" borderId="4" xfId="2" applyFont="1" applyFill="1" applyBorder="1" applyAlignment="1">
      <alignment horizontal="center" wrapText="1"/>
    </xf>
    <xf numFmtId="164" fontId="14" fillId="2" borderId="4" xfId="2" applyNumberFormat="1" applyFill="1" applyBorder="1" applyAlignment="1">
      <alignment horizontal="center" wrapText="1"/>
    </xf>
    <xf numFmtId="164" fontId="10" fillId="2" borderId="4" xfId="2" applyNumberFormat="1" applyFont="1" applyFill="1" applyBorder="1" applyAlignment="1">
      <alignment horizontal="center" wrapText="1"/>
    </xf>
    <xf numFmtId="0" fontId="14" fillId="0" borderId="4" xfId="2" applyBorder="1" applyAlignment="1">
      <alignment wrapText="1"/>
    </xf>
    <xf numFmtId="164" fontId="14" fillId="0" borderId="4" xfId="2" applyNumberFormat="1" applyBorder="1" applyAlignment="1">
      <alignment wrapText="1"/>
    </xf>
    <xf numFmtId="164" fontId="14" fillId="0" borderId="4" xfId="3" applyNumberFormat="1" applyFont="1" applyBorder="1" applyAlignment="1">
      <alignment wrapText="1"/>
    </xf>
    <xf numFmtId="164" fontId="14" fillId="0" borderId="4" xfId="2" applyNumberFormat="1" applyBorder="1"/>
    <xf numFmtId="164" fontId="14" fillId="0" borderId="4" xfId="3" applyNumberFormat="1" applyFont="1" applyBorder="1"/>
    <xf numFmtId="0" fontId="14" fillId="16" borderId="4" xfId="2" applyFill="1" applyBorder="1"/>
    <xf numFmtId="0" fontId="12" fillId="16" borderId="4" xfId="2" applyFont="1" applyFill="1" applyBorder="1" applyAlignment="1">
      <alignment horizontal="left" indent="1"/>
    </xf>
    <xf numFmtId="164" fontId="14" fillId="16" borderId="4" xfId="2" applyNumberFormat="1" applyFill="1" applyBorder="1"/>
    <xf numFmtId="0" fontId="9" fillId="0" borderId="4" xfId="2" applyFont="1" applyBorder="1"/>
    <xf numFmtId="0" fontId="13" fillId="0" borderId="4" xfId="2" applyFont="1" applyBorder="1"/>
    <xf numFmtId="0" fontId="14" fillId="0" borderId="4" xfId="2" applyFill="1" applyBorder="1"/>
    <xf numFmtId="0" fontId="12" fillId="0" borderId="4" xfId="2" applyFont="1" applyFill="1" applyBorder="1" applyAlignment="1">
      <alignment horizontal="left" indent="1"/>
    </xf>
    <xf numFmtId="164" fontId="14" fillId="0" borderId="4" xfId="2" applyNumberFormat="1" applyFill="1" applyBorder="1"/>
    <xf numFmtId="0" fontId="14" fillId="0" borderId="0" xfId="2" applyFill="1" applyBorder="1" applyAlignment="1">
      <alignment wrapText="1"/>
    </xf>
    <xf numFmtId="0" fontId="26" fillId="2" borderId="0" xfId="269" applyFont="1" applyFill="1" applyBorder="1" applyAlignment="1">
      <alignment horizontal="center"/>
    </xf>
    <xf numFmtId="0" fontId="11" fillId="0" borderId="0" xfId="246" applyFont="1" applyFill="1"/>
    <xf numFmtId="164" fontId="24" fillId="0" borderId="4" xfId="2" applyNumberFormat="1" applyFont="1" applyBorder="1" applyAlignment="1">
      <alignment horizontal="center" wrapText="1"/>
    </xf>
    <xf numFmtId="0" fontId="26" fillId="2" borderId="2" xfId="269" applyFont="1" applyFill="1" applyBorder="1"/>
    <xf numFmtId="164" fontId="6" fillId="16" borderId="4" xfId="246" applyNumberFormat="1" applyFont="1" applyFill="1" applyBorder="1" applyAlignment="1">
      <alignment horizontal="right"/>
    </xf>
    <xf numFmtId="164" fontId="14" fillId="0" borderId="8" xfId="3" applyNumberFormat="1" applyFont="1" applyBorder="1" applyAlignment="1">
      <alignment wrapText="1"/>
    </xf>
    <xf numFmtId="164" fontId="14" fillId="0" borderId="8" xfId="3" applyNumberFormat="1" applyFont="1" applyBorder="1"/>
    <xf numFmtId="164" fontId="14" fillId="16" borderId="8" xfId="2" applyNumberFormat="1" applyFill="1" applyBorder="1"/>
    <xf numFmtId="164" fontId="4" fillId="2" borderId="8" xfId="2" applyNumberFormat="1" applyFont="1" applyFill="1" applyBorder="1" applyAlignment="1">
      <alignment horizontal="center" wrapText="1"/>
    </xf>
    <xf numFmtId="164" fontId="14" fillId="0" borderId="0" xfId="3" applyNumberFormat="1" applyFont="1" applyFill="1" applyBorder="1"/>
    <xf numFmtId="164" fontId="29" fillId="2" borderId="4" xfId="2" applyNumberFormat="1" applyFont="1" applyFill="1" applyBorder="1" applyAlignment="1">
      <alignment horizontal="center" wrapText="1"/>
    </xf>
    <xf numFmtId="9" fontId="29" fillId="0" borderId="4" xfId="375" applyFont="1" applyBorder="1"/>
    <xf numFmtId="9" fontId="29" fillId="16" borderId="4" xfId="375" applyFont="1" applyFill="1" applyBorder="1"/>
    <xf numFmtId="167" fontId="29" fillId="0" borderId="4" xfId="375" applyNumberFormat="1" applyFont="1" applyBorder="1"/>
    <xf numFmtId="166" fontId="29" fillId="0" borderId="4" xfId="246" applyNumberFormat="1" applyFont="1" applyBorder="1"/>
    <xf numFmtId="0" fontId="29" fillId="16" borderId="4" xfId="246" applyFont="1" applyFill="1" applyBorder="1" applyAlignment="1">
      <alignment horizontal="right"/>
    </xf>
    <xf numFmtId="164" fontId="29" fillId="16" borderId="4" xfId="246" applyNumberFormat="1" applyFont="1" applyFill="1" applyBorder="1" applyAlignment="1">
      <alignment horizontal="right"/>
    </xf>
    <xf numFmtId="0" fontId="29" fillId="0" borderId="0" xfId="246" applyFont="1"/>
    <xf numFmtId="164" fontId="23" fillId="16" borderId="10" xfId="2" applyNumberFormat="1" applyFont="1" applyFill="1" applyBorder="1" applyAlignment="1">
      <alignment horizontal="center" wrapText="1"/>
    </xf>
    <xf numFmtId="0" fontId="29" fillId="16" borderId="10" xfId="246" applyFont="1" applyFill="1" applyBorder="1"/>
    <xf numFmtId="0" fontId="25" fillId="16" borderId="4" xfId="246" applyFont="1" applyFill="1" applyBorder="1" applyAlignment="1">
      <alignment wrapText="1"/>
    </xf>
    <xf numFmtId="0" fontId="25" fillId="0" borderId="4" xfId="246" applyFont="1" applyBorder="1" applyAlignment="1">
      <alignment wrapText="1"/>
    </xf>
    <xf numFmtId="0" fontId="25" fillId="0" borderId="4" xfId="246" applyFont="1" applyBorder="1"/>
    <xf numFmtId="0" fontId="25" fillId="16" borderId="4" xfId="246" applyFont="1" applyFill="1" applyBorder="1"/>
    <xf numFmtId="0" fontId="14" fillId="0" borderId="5" xfId="2" applyFill="1" applyBorder="1" applyAlignment="1">
      <alignment horizontal="left"/>
    </xf>
    <xf numFmtId="164" fontId="24" fillId="0" borderId="20" xfId="2" applyNumberFormat="1" applyFont="1" applyBorder="1" applyAlignment="1">
      <alignment horizontal="center" wrapText="1"/>
    </xf>
    <xf numFmtId="0" fontId="14" fillId="35" borderId="0" xfId="2" applyFill="1"/>
    <xf numFmtId="0" fontId="11" fillId="0" borderId="22" xfId="246" applyFont="1" applyBorder="1"/>
    <xf numFmtId="0" fontId="25" fillId="0" borderId="22" xfId="246" applyFont="1" applyBorder="1"/>
    <xf numFmtId="164" fontId="11" fillId="0" borderId="22" xfId="246" applyNumberFormat="1" applyFont="1" applyBorder="1"/>
    <xf numFmtId="164" fontId="11" fillId="0" borderId="22" xfId="246" applyNumberFormat="1" applyFont="1" applyBorder="1" applyAlignment="1">
      <alignment horizontal="right"/>
    </xf>
    <xf numFmtId="164" fontId="24" fillId="0" borderId="22" xfId="2" applyNumberFormat="1" applyFont="1" applyBorder="1" applyAlignment="1">
      <alignment horizontal="center" wrapText="1"/>
    </xf>
    <xf numFmtId="9" fontId="29" fillId="0" borderId="22" xfId="375" applyFont="1" applyBorder="1"/>
    <xf numFmtId="0" fontId="11" fillId="0" borderId="5" xfId="246" applyFont="1" applyFill="1" applyBorder="1"/>
    <xf numFmtId="0" fontId="11" fillId="0" borderId="5" xfId="246" applyFont="1" applyBorder="1"/>
    <xf numFmtId="164" fontId="23" fillId="0" borderId="5" xfId="2" applyNumberFormat="1" applyFont="1" applyBorder="1" applyAlignment="1">
      <alignment horizontal="center" wrapText="1"/>
    </xf>
    <xf numFmtId="164" fontId="24" fillId="0" borderId="5" xfId="2" applyNumberFormat="1" applyFont="1" applyBorder="1" applyAlignment="1">
      <alignment horizontal="center" wrapText="1"/>
    </xf>
    <xf numFmtId="9" fontId="29" fillId="0" borderId="5" xfId="375" applyFont="1" applyBorder="1"/>
    <xf numFmtId="164" fontId="14" fillId="0" borderId="20" xfId="3" applyNumberFormat="1" applyFont="1" applyBorder="1" applyAlignment="1">
      <alignment wrapText="1"/>
    </xf>
    <xf numFmtId="164" fontId="14" fillId="0" borderId="20" xfId="3" applyNumberFormat="1" applyFont="1" applyBorder="1"/>
    <xf numFmtId="164" fontId="14" fillId="16" borderId="20" xfId="2" applyNumberFormat="1" applyFill="1" applyBorder="1"/>
    <xf numFmtId="0" fontId="14" fillId="0" borderId="0" xfId="2" applyFill="1" applyAlignment="1">
      <alignment horizontal="right"/>
    </xf>
    <xf numFmtId="0" fontId="14" fillId="0" borderId="0" xfId="2" applyFill="1" applyBorder="1"/>
    <xf numFmtId="164" fontId="24" fillId="0" borderId="5" xfId="2" applyNumberFormat="1" applyFont="1" applyFill="1" applyBorder="1" applyAlignment="1">
      <alignment horizontal="center" wrapText="1"/>
    </xf>
    <xf numFmtId="0" fontId="7" fillId="0" borderId="0" xfId="246" applyFont="1" applyFill="1"/>
    <xf numFmtId="9" fontId="29" fillId="0" borderId="4" xfId="375" applyNumberFormat="1" applyFont="1" applyBorder="1"/>
    <xf numFmtId="0" fontId="11" fillId="0" borderId="11" xfId="246" applyFont="1" applyFill="1" applyBorder="1" applyAlignment="1">
      <alignment horizontal="right"/>
    </xf>
    <xf numFmtId="0" fontId="11" fillId="0" borderId="4" xfId="246" applyFont="1" applyFill="1" applyBorder="1"/>
    <xf numFmtId="164" fontId="11" fillId="0" borderId="9" xfId="246" applyNumberFormat="1" applyFont="1" applyFill="1" applyBorder="1"/>
    <xf numFmtId="0" fontId="11" fillId="0" borderId="21" xfId="246" applyFont="1" applyFill="1" applyBorder="1" applyAlignment="1">
      <alignment horizontal="right"/>
    </xf>
    <xf numFmtId="0" fontId="29" fillId="0" borderId="11" xfId="246" applyFont="1" applyFill="1" applyBorder="1"/>
    <xf numFmtId="164" fontId="11" fillId="0" borderId="0" xfId="2" quotePrefix="1" applyNumberFormat="1" applyFont="1" applyFill="1" applyBorder="1" applyAlignment="1">
      <alignment horizontal="center" wrapText="1"/>
    </xf>
    <xf numFmtId="164" fontId="11" fillId="0" borderId="0" xfId="2" applyNumberFormat="1" applyFont="1" applyFill="1" applyBorder="1" applyAlignment="1">
      <alignment horizontal="center" wrapText="1"/>
    </xf>
    <xf numFmtId="0" fontId="45" fillId="0" borderId="4" xfId="246" applyFont="1" applyFill="1" applyBorder="1"/>
    <xf numFmtId="0" fontId="0" fillId="0" borderId="25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48" fillId="0" borderId="32" xfId="269" applyFont="1" applyFill="1" applyBorder="1"/>
    <xf numFmtId="0" fontId="21" fillId="0" borderId="33" xfId="269" applyFill="1" applyBorder="1"/>
    <xf numFmtId="0" fontId="25" fillId="0" borderId="4" xfId="246" applyFont="1" applyFill="1" applyBorder="1"/>
    <xf numFmtId="164" fontId="11" fillId="0" borderId="4" xfId="246" applyNumberFormat="1" applyFont="1" applyFill="1" applyBorder="1" applyAlignment="1">
      <alignment horizontal="right"/>
    </xf>
    <xf numFmtId="164" fontId="24" fillId="0" borderId="4" xfId="2" applyNumberFormat="1" applyFont="1" applyFill="1" applyBorder="1" applyAlignment="1">
      <alignment horizontal="center" wrapText="1"/>
    </xf>
    <xf numFmtId="9" fontId="29" fillId="0" borderId="4" xfId="375" applyFont="1" applyFill="1" applyBorder="1"/>
    <xf numFmtId="0" fontId="0" fillId="0" borderId="35" xfId="0" applyBorder="1" applyAlignment="1" applyProtection="1">
      <alignment vertical="top" wrapText="1"/>
      <protection locked="0"/>
    </xf>
    <xf numFmtId="164" fontId="14" fillId="0" borderId="8" xfId="2" applyNumberFormat="1" applyFill="1" applyBorder="1"/>
    <xf numFmtId="0" fontId="0" fillId="0" borderId="0" xfId="0"/>
    <xf numFmtId="0" fontId="14" fillId="0" borderId="39" xfId="2" applyFill="1" applyBorder="1" applyAlignment="1">
      <alignment horizontal="left"/>
    </xf>
    <xf numFmtId="0" fontId="14" fillId="0" borderId="40" xfId="2" applyFill="1" applyBorder="1" applyAlignment="1">
      <alignment horizontal="left"/>
    </xf>
    <xf numFmtId="0" fontId="1" fillId="0" borderId="0" xfId="2" applyFont="1" applyBorder="1"/>
    <xf numFmtId="164" fontId="1" fillId="2" borderId="4" xfId="2" applyNumberFormat="1" applyFont="1" applyFill="1" applyBorder="1" applyAlignment="1">
      <alignment horizontal="center" wrapText="1"/>
    </xf>
    <xf numFmtId="0" fontId="50" fillId="36" borderId="26" xfId="0" applyFont="1" applyFill="1" applyBorder="1" applyAlignment="1" applyProtection="1">
      <alignment vertical="center" wrapText="1" readingOrder="1"/>
      <protection locked="0"/>
    </xf>
    <xf numFmtId="0" fontId="50" fillId="36" borderId="27" xfId="0" applyFont="1" applyFill="1" applyBorder="1" applyAlignment="1" applyProtection="1">
      <alignment vertical="center" wrapText="1" readingOrder="1"/>
      <protection locked="0"/>
    </xf>
    <xf numFmtId="0" fontId="50" fillId="36" borderId="27" xfId="0" applyFont="1" applyFill="1" applyBorder="1" applyAlignment="1" applyProtection="1">
      <alignment horizontal="right" vertical="center" wrapText="1" readingOrder="1"/>
      <protection locked="0"/>
    </xf>
    <xf numFmtId="0" fontId="50" fillId="36" borderId="27" xfId="0" applyFont="1" applyFill="1" applyBorder="1" applyAlignment="1" applyProtection="1">
      <alignment horizontal="center" vertical="center" wrapText="1" readingOrder="1"/>
      <protection locked="0"/>
    </xf>
    <xf numFmtId="0" fontId="51" fillId="0" borderId="0" xfId="0" applyFont="1"/>
    <xf numFmtId="0" fontId="51" fillId="0" borderId="28" xfId="0" applyFont="1" applyBorder="1" applyAlignment="1" applyProtection="1">
      <alignment vertical="top" wrapText="1"/>
      <protection locked="0"/>
    </xf>
    <xf numFmtId="0" fontId="50" fillId="37" borderId="26" xfId="0" applyFont="1" applyFill="1" applyBorder="1" applyAlignment="1" applyProtection="1">
      <alignment vertical="center" wrapText="1" readingOrder="1"/>
      <protection locked="0"/>
    </xf>
    <xf numFmtId="0" fontId="50" fillId="37" borderId="27" xfId="0" applyFont="1" applyFill="1" applyBorder="1" applyAlignment="1" applyProtection="1">
      <alignment vertical="center" wrapText="1" readingOrder="1"/>
      <protection locked="0"/>
    </xf>
    <xf numFmtId="168" fontId="52" fillId="37" borderId="27" xfId="0" applyNumberFormat="1" applyFont="1" applyFill="1" applyBorder="1" applyAlignment="1" applyProtection="1">
      <alignment horizontal="right" vertical="center" wrapText="1" readingOrder="1"/>
      <protection locked="0"/>
    </xf>
    <xf numFmtId="169" fontId="52" fillId="37" borderId="27" xfId="0" applyNumberFormat="1" applyFont="1" applyFill="1" applyBorder="1" applyAlignment="1" applyProtection="1">
      <alignment horizontal="right" vertical="center" wrapText="1" readingOrder="1"/>
      <protection locked="0"/>
    </xf>
    <xf numFmtId="0" fontId="50" fillId="38" borderId="26" xfId="0" applyFont="1" applyFill="1" applyBorder="1" applyAlignment="1" applyProtection="1">
      <alignment vertical="center" wrapText="1" readingOrder="1"/>
      <protection locked="0"/>
    </xf>
    <xf numFmtId="0" fontId="50" fillId="38" borderId="27" xfId="0" applyFont="1" applyFill="1" applyBorder="1" applyAlignment="1" applyProtection="1">
      <alignment vertical="center" wrapText="1" readingOrder="1"/>
      <protection locked="0"/>
    </xf>
    <xf numFmtId="168" fontId="52" fillId="38" borderId="29" xfId="0" applyNumberFormat="1" applyFont="1" applyFill="1" applyBorder="1" applyAlignment="1" applyProtection="1">
      <alignment horizontal="right" vertical="center" wrapText="1" readingOrder="1"/>
      <protection locked="0"/>
    </xf>
    <xf numFmtId="169" fontId="52" fillId="38" borderId="27" xfId="0" applyNumberFormat="1" applyFont="1" applyFill="1" applyBorder="1" applyAlignment="1" applyProtection="1">
      <alignment horizontal="right" vertical="center" wrapText="1" readingOrder="1"/>
      <protection locked="0"/>
    </xf>
    <xf numFmtId="0" fontId="52" fillId="39" borderId="26" xfId="0" applyFont="1" applyFill="1" applyBorder="1" applyAlignment="1" applyProtection="1">
      <alignment horizontal="right" vertical="center" wrapText="1" readingOrder="1"/>
      <protection locked="0"/>
    </xf>
    <xf numFmtId="0" fontId="50" fillId="39" borderId="27" xfId="0" applyFont="1" applyFill="1" applyBorder="1" applyAlignment="1" applyProtection="1">
      <alignment vertical="center" wrapText="1" readingOrder="1"/>
      <protection locked="0"/>
    </xf>
    <xf numFmtId="169" fontId="52" fillId="39" borderId="27" xfId="0" applyNumberFormat="1" applyFont="1" applyFill="1" applyBorder="1" applyAlignment="1" applyProtection="1">
      <alignment horizontal="right" vertical="center" wrapText="1" readingOrder="1"/>
      <protection locked="0"/>
    </xf>
    <xf numFmtId="0" fontId="52" fillId="0" borderId="30" xfId="0" applyFont="1" applyBorder="1" applyAlignment="1" applyProtection="1">
      <alignment vertical="center" wrapText="1" readingOrder="1"/>
      <protection locked="0"/>
    </xf>
    <xf numFmtId="0" fontId="52" fillId="0" borderId="31" xfId="0" applyFont="1" applyBorder="1" applyAlignment="1" applyProtection="1">
      <alignment vertical="center" wrapText="1" readingOrder="1"/>
      <protection locked="0"/>
    </xf>
    <xf numFmtId="170" fontId="52" fillId="0" borderId="31" xfId="0" applyNumberFormat="1" applyFont="1" applyBorder="1" applyAlignment="1" applyProtection="1">
      <alignment horizontal="right" vertical="center" wrapText="1" readingOrder="1"/>
      <protection locked="0"/>
    </xf>
    <xf numFmtId="169" fontId="52" fillId="40" borderId="31" xfId="0" applyNumberFormat="1" applyFont="1" applyFill="1" applyBorder="1" applyAlignment="1" applyProtection="1">
      <alignment horizontal="right" vertical="center" wrapText="1" readingOrder="1"/>
      <protection locked="0"/>
    </xf>
    <xf numFmtId="169" fontId="52" fillId="36" borderId="27" xfId="0" applyNumberFormat="1" applyFont="1" applyFill="1" applyBorder="1" applyAlignment="1" applyProtection="1">
      <alignment horizontal="right" vertical="center" wrapText="1" readingOrder="1"/>
      <protection locked="0"/>
    </xf>
    <xf numFmtId="0" fontId="51" fillId="0" borderId="37" xfId="0" applyFont="1" applyBorder="1" applyAlignment="1" applyProtection="1">
      <alignment vertical="top" wrapText="1"/>
      <protection locked="0"/>
    </xf>
    <xf numFmtId="0" fontId="51" fillId="0" borderId="38" xfId="0" applyFont="1" applyBorder="1" applyAlignment="1" applyProtection="1">
      <alignment vertical="top" wrapText="1"/>
      <protection locked="0"/>
    </xf>
    <xf numFmtId="164" fontId="27" fillId="0" borderId="34" xfId="422" applyNumberFormat="1" applyFont="1" applyFill="1" applyBorder="1"/>
    <xf numFmtId="0" fontId="54" fillId="0" borderId="0" xfId="423" applyNumberFormat="1"/>
    <xf numFmtId="164" fontId="26" fillId="2" borderId="0" xfId="422" applyNumberFormat="1" applyFont="1" applyFill="1" applyBorder="1" applyAlignment="1">
      <alignment horizontal="center"/>
    </xf>
    <xf numFmtId="164" fontId="0" fillId="0" borderId="0" xfId="422" applyNumberFormat="1" applyFont="1"/>
    <xf numFmtId="0" fontId="54" fillId="0" borderId="0" xfId="423" applyNumberFormat="1" applyAlignment="1">
      <alignment horizontal="left" indent="1"/>
    </xf>
    <xf numFmtId="0" fontId="55" fillId="0" borderId="2" xfId="269" applyFont="1" applyFill="1" applyBorder="1"/>
    <xf numFmtId="0" fontId="55" fillId="0" borderId="0" xfId="269" applyFont="1" applyFill="1" applyBorder="1" applyAlignment="1">
      <alignment horizontal="center"/>
    </xf>
    <xf numFmtId="164" fontId="55" fillId="0" borderId="0" xfId="422" applyNumberFormat="1" applyFont="1" applyFill="1" applyBorder="1" applyAlignment="1">
      <alignment horizontal="center"/>
    </xf>
    <xf numFmtId="0" fontId="25" fillId="0" borderId="0" xfId="423" applyNumberFormat="1" applyFont="1"/>
    <xf numFmtId="0" fontId="49" fillId="0" borderId="23" xfId="0" applyFont="1" applyBorder="1" applyAlignment="1" applyProtection="1">
      <alignment horizontal="left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0" fillId="36" borderId="26" xfId="0" applyFont="1" applyFill="1" applyBorder="1" applyAlignment="1" applyProtection="1">
      <alignment vertical="center" wrapText="1" readingOrder="1"/>
      <protection locked="0"/>
    </xf>
    <xf numFmtId="0" fontId="51" fillId="0" borderId="36" xfId="0" applyFont="1" applyBorder="1" applyAlignment="1" applyProtection="1">
      <alignment vertical="top" wrapText="1"/>
      <protection locked="0"/>
    </xf>
    <xf numFmtId="0" fontId="53" fillId="0" borderId="35" xfId="0" applyFont="1" applyBorder="1" applyAlignment="1" applyProtection="1">
      <alignment horizontal="left" vertical="center" wrapText="1" readingOrder="1"/>
      <protection locked="0"/>
    </xf>
    <xf numFmtId="0" fontId="51" fillId="0" borderId="0" xfId="0" applyFont="1"/>
    <xf numFmtId="0" fontId="52" fillId="0" borderId="41" xfId="0" applyFont="1" applyBorder="1" applyAlignment="1" applyProtection="1">
      <alignment horizontal="left" vertical="center" wrapText="1" readingOrder="1"/>
      <protection locked="0"/>
    </xf>
    <xf numFmtId="0" fontId="51" fillId="0" borderId="37" xfId="0" applyFont="1" applyBorder="1" applyAlignment="1" applyProtection="1">
      <alignment vertical="top" wrapText="1"/>
      <protection locked="0"/>
    </xf>
    <xf numFmtId="0" fontId="45" fillId="0" borderId="9" xfId="2" applyFont="1" applyFill="1" applyBorder="1" applyAlignment="1">
      <alignment horizontal="left" wrapText="1"/>
    </xf>
    <xf numFmtId="0" fontId="45" fillId="0" borderId="6" xfId="2" applyFont="1" applyFill="1" applyBorder="1" applyAlignment="1">
      <alignment horizontal="left" wrapText="1"/>
    </xf>
    <xf numFmtId="0" fontId="46" fillId="0" borderId="6" xfId="0" applyFont="1" applyFill="1" applyBorder="1" applyAlignment="1">
      <alignment horizontal="left"/>
    </xf>
    <xf numFmtId="0" fontId="47" fillId="0" borderId="6" xfId="0" applyFont="1" applyBorder="1" applyAlignment="1">
      <alignment horizontal="left"/>
    </xf>
    <xf numFmtId="0" fontId="47" fillId="0" borderId="7" xfId="0" applyFont="1" applyBorder="1" applyAlignment="1">
      <alignment horizontal="left"/>
    </xf>
  </cellXfs>
  <cellStyles count="424">
    <cellStyle name="20% - Accent1" xfId="396" builtinId="30" customBuiltin="1"/>
    <cellStyle name="20% - Accent1 2" xfId="4" xr:uid="{00000000-0005-0000-0000-000001000000}"/>
    <cellStyle name="20% - Accent1 2 2" xfId="5" xr:uid="{00000000-0005-0000-0000-000002000000}"/>
    <cellStyle name="20% - Accent1 2 2 2" xfId="6" xr:uid="{00000000-0005-0000-0000-000003000000}"/>
    <cellStyle name="20% - Accent1 2 2 2 2" xfId="7" xr:uid="{00000000-0005-0000-0000-000004000000}"/>
    <cellStyle name="20% - Accent1 2 2 3" xfId="8" xr:uid="{00000000-0005-0000-0000-000005000000}"/>
    <cellStyle name="20% - Accent1 2 3" xfId="9" xr:uid="{00000000-0005-0000-0000-000006000000}"/>
    <cellStyle name="20% - Accent1 2 3 2" xfId="10" xr:uid="{00000000-0005-0000-0000-000007000000}"/>
    <cellStyle name="20% - Accent1 2 4" xfId="11" xr:uid="{00000000-0005-0000-0000-000008000000}"/>
    <cellStyle name="20% - Accent1 3" xfId="12" xr:uid="{00000000-0005-0000-0000-000009000000}"/>
    <cellStyle name="20% - Accent1 3 2" xfId="13" xr:uid="{00000000-0005-0000-0000-00000A000000}"/>
    <cellStyle name="20% - Accent1 3 2 2" xfId="14" xr:uid="{00000000-0005-0000-0000-00000B000000}"/>
    <cellStyle name="20% - Accent1 3 3" xfId="15" xr:uid="{00000000-0005-0000-0000-00000C000000}"/>
    <cellStyle name="20% - Accent1 4" xfId="16" xr:uid="{00000000-0005-0000-0000-00000D000000}"/>
    <cellStyle name="20% - Accent1 4 2" xfId="17" xr:uid="{00000000-0005-0000-0000-00000E000000}"/>
    <cellStyle name="20% - Accent1 5" xfId="18" xr:uid="{00000000-0005-0000-0000-00000F000000}"/>
    <cellStyle name="20% - Accent2" xfId="400" builtinId="34" customBuiltin="1"/>
    <cellStyle name="20% - Accent2 2" xfId="19" xr:uid="{00000000-0005-0000-0000-000011000000}"/>
    <cellStyle name="20% - Accent2 2 2" xfId="20" xr:uid="{00000000-0005-0000-0000-000012000000}"/>
    <cellStyle name="20% - Accent2 2 2 2" xfId="21" xr:uid="{00000000-0005-0000-0000-000013000000}"/>
    <cellStyle name="20% - Accent2 2 2 2 2" xfId="22" xr:uid="{00000000-0005-0000-0000-000014000000}"/>
    <cellStyle name="20% - Accent2 2 2 3" xfId="23" xr:uid="{00000000-0005-0000-0000-000015000000}"/>
    <cellStyle name="20% - Accent2 2 3" xfId="24" xr:uid="{00000000-0005-0000-0000-000016000000}"/>
    <cellStyle name="20% - Accent2 2 3 2" xfId="25" xr:uid="{00000000-0005-0000-0000-000017000000}"/>
    <cellStyle name="20% - Accent2 2 4" xfId="26" xr:uid="{00000000-0005-0000-0000-000018000000}"/>
    <cellStyle name="20% - Accent2 3" xfId="27" xr:uid="{00000000-0005-0000-0000-000019000000}"/>
    <cellStyle name="20% - Accent2 3 2" xfId="28" xr:uid="{00000000-0005-0000-0000-00001A000000}"/>
    <cellStyle name="20% - Accent2 3 2 2" xfId="29" xr:uid="{00000000-0005-0000-0000-00001B000000}"/>
    <cellStyle name="20% - Accent2 3 3" xfId="30" xr:uid="{00000000-0005-0000-0000-00001C000000}"/>
    <cellStyle name="20% - Accent2 4" xfId="31" xr:uid="{00000000-0005-0000-0000-00001D000000}"/>
    <cellStyle name="20% - Accent2 4 2" xfId="32" xr:uid="{00000000-0005-0000-0000-00001E000000}"/>
    <cellStyle name="20% - Accent2 5" xfId="33" xr:uid="{00000000-0005-0000-0000-00001F000000}"/>
    <cellStyle name="20% - Accent3" xfId="404" builtinId="38" customBuiltin="1"/>
    <cellStyle name="20% - Accent3 2" xfId="34" xr:uid="{00000000-0005-0000-0000-000021000000}"/>
    <cellStyle name="20% - Accent3 2 2" xfId="35" xr:uid="{00000000-0005-0000-0000-000022000000}"/>
    <cellStyle name="20% - Accent3 2 2 2" xfId="36" xr:uid="{00000000-0005-0000-0000-000023000000}"/>
    <cellStyle name="20% - Accent3 2 2 2 2" xfId="37" xr:uid="{00000000-0005-0000-0000-000024000000}"/>
    <cellStyle name="20% - Accent3 2 2 3" xfId="38" xr:uid="{00000000-0005-0000-0000-000025000000}"/>
    <cellStyle name="20% - Accent3 2 3" xfId="39" xr:uid="{00000000-0005-0000-0000-000026000000}"/>
    <cellStyle name="20% - Accent3 2 3 2" xfId="40" xr:uid="{00000000-0005-0000-0000-000027000000}"/>
    <cellStyle name="20% - Accent3 2 4" xfId="41" xr:uid="{00000000-0005-0000-0000-000028000000}"/>
    <cellStyle name="20% - Accent3 3" xfId="42" xr:uid="{00000000-0005-0000-0000-000029000000}"/>
    <cellStyle name="20% - Accent3 3 2" xfId="43" xr:uid="{00000000-0005-0000-0000-00002A000000}"/>
    <cellStyle name="20% - Accent3 3 2 2" xfId="44" xr:uid="{00000000-0005-0000-0000-00002B000000}"/>
    <cellStyle name="20% - Accent3 3 3" xfId="45" xr:uid="{00000000-0005-0000-0000-00002C000000}"/>
    <cellStyle name="20% - Accent3 4" xfId="46" xr:uid="{00000000-0005-0000-0000-00002D000000}"/>
    <cellStyle name="20% - Accent3 4 2" xfId="47" xr:uid="{00000000-0005-0000-0000-00002E000000}"/>
    <cellStyle name="20% - Accent3 5" xfId="48" xr:uid="{00000000-0005-0000-0000-00002F000000}"/>
    <cellStyle name="20% - Accent4" xfId="408" builtinId="42" customBuiltin="1"/>
    <cellStyle name="20% - Accent4 2" xfId="49" xr:uid="{00000000-0005-0000-0000-000031000000}"/>
    <cellStyle name="20% - Accent4 2 2" xfId="50" xr:uid="{00000000-0005-0000-0000-000032000000}"/>
    <cellStyle name="20% - Accent4 2 2 2" xfId="51" xr:uid="{00000000-0005-0000-0000-000033000000}"/>
    <cellStyle name="20% - Accent4 2 2 2 2" xfId="52" xr:uid="{00000000-0005-0000-0000-000034000000}"/>
    <cellStyle name="20% - Accent4 2 2 3" xfId="53" xr:uid="{00000000-0005-0000-0000-000035000000}"/>
    <cellStyle name="20% - Accent4 2 3" xfId="54" xr:uid="{00000000-0005-0000-0000-000036000000}"/>
    <cellStyle name="20% - Accent4 2 3 2" xfId="55" xr:uid="{00000000-0005-0000-0000-000037000000}"/>
    <cellStyle name="20% - Accent4 2 4" xfId="56" xr:uid="{00000000-0005-0000-0000-000038000000}"/>
    <cellStyle name="20% - Accent4 3" xfId="57" xr:uid="{00000000-0005-0000-0000-000039000000}"/>
    <cellStyle name="20% - Accent4 3 2" xfId="58" xr:uid="{00000000-0005-0000-0000-00003A000000}"/>
    <cellStyle name="20% - Accent4 3 2 2" xfId="59" xr:uid="{00000000-0005-0000-0000-00003B000000}"/>
    <cellStyle name="20% - Accent4 3 3" xfId="60" xr:uid="{00000000-0005-0000-0000-00003C000000}"/>
    <cellStyle name="20% - Accent4 4" xfId="61" xr:uid="{00000000-0005-0000-0000-00003D000000}"/>
    <cellStyle name="20% - Accent4 4 2" xfId="62" xr:uid="{00000000-0005-0000-0000-00003E000000}"/>
    <cellStyle name="20% - Accent4 5" xfId="63" xr:uid="{00000000-0005-0000-0000-00003F000000}"/>
    <cellStyle name="20% - Accent5" xfId="412" builtinId="46" customBuiltin="1"/>
    <cellStyle name="20% - Accent5 2" xfId="64" xr:uid="{00000000-0005-0000-0000-000041000000}"/>
    <cellStyle name="20% - Accent5 2 2" xfId="65" xr:uid="{00000000-0005-0000-0000-000042000000}"/>
    <cellStyle name="20% - Accent5 2 2 2" xfId="66" xr:uid="{00000000-0005-0000-0000-000043000000}"/>
    <cellStyle name="20% - Accent5 2 2 2 2" xfId="67" xr:uid="{00000000-0005-0000-0000-000044000000}"/>
    <cellStyle name="20% - Accent5 2 2 3" xfId="68" xr:uid="{00000000-0005-0000-0000-000045000000}"/>
    <cellStyle name="20% - Accent5 2 3" xfId="69" xr:uid="{00000000-0005-0000-0000-000046000000}"/>
    <cellStyle name="20% - Accent5 2 3 2" xfId="70" xr:uid="{00000000-0005-0000-0000-000047000000}"/>
    <cellStyle name="20% - Accent5 2 4" xfId="71" xr:uid="{00000000-0005-0000-0000-000048000000}"/>
    <cellStyle name="20% - Accent5 3" xfId="72" xr:uid="{00000000-0005-0000-0000-000049000000}"/>
    <cellStyle name="20% - Accent5 3 2" xfId="73" xr:uid="{00000000-0005-0000-0000-00004A000000}"/>
    <cellStyle name="20% - Accent5 3 2 2" xfId="74" xr:uid="{00000000-0005-0000-0000-00004B000000}"/>
    <cellStyle name="20% - Accent5 3 3" xfId="75" xr:uid="{00000000-0005-0000-0000-00004C000000}"/>
    <cellStyle name="20% - Accent5 4" xfId="76" xr:uid="{00000000-0005-0000-0000-00004D000000}"/>
    <cellStyle name="20% - Accent5 4 2" xfId="77" xr:uid="{00000000-0005-0000-0000-00004E000000}"/>
    <cellStyle name="20% - Accent5 5" xfId="78" xr:uid="{00000000-0005-0000-0000-00004F000000}"/>
    <cellStyle name="20% - Accent6" xfId="416" builtinId="50" customBuiltin="1"/>
    <cellStyle name="20% - Accent6 2" xfId="79" xr:uid="{00000000-0005-0000-0000-000051000000}"/>
    <cellStyle name="20% - Accent6 2 2" xfId="80" xr:uid="{00000000-0005-0000-0000-000052000000}"/>
    <cellStyle name="20% - Accent6 2 2 2" xfId="81" xr:uid="{00000000-0005-0000-0000-000053000000}"/>
    <cellStyle name="20% - Accent6 2 2 2 2" xfId="82" xr:uid="{00000000-0005-0000-0000-000054000000}"/>
    <cellStyle name="20% - Accent6 2 2 3" xfId="83" xr:uid="{00000000-0005-0000-0000-000055000000}"/>
    <cellStyle name="20% - Accent6 2 3" xfId="84" xr:uid="{00000000-0005-0000-0000-000056000000}"/>
    <cellStyle name="20% - Accent6 2 3 2" xfId="85" xr:uid="{00000000-0005-0000-0000-000057000000}"/>
    <cellStyle name="20% - Accent6 2 4" xfId="86" xr:uid="{00000000-0005-0000-0000-000058000000}"/>
    <cellStyle name="20% - Accent6 3" xfId="87" xr:uid="{00000000-0005-0000-0000-000059000000}"/>
    <cellStyle name="20% - Accent6 3 2" xfId="88" xr:uid="{00000000-0005-0000-0000-00005A000000}"/>
    <cellStyle name="20% - Accent6 3 2 2" xfId="89" xr:uid="{00000000-0005-0000-0000-00005B000000}"/>
    <cellStyle name="20% - Accent6 3 3" xfId="90" xr:uid="{00000000-0005-0000-0000-00005C000000}"/>
    <cellStyle name="20% - Accent6 4" xfId="91" xr:uid="{00000000-0005-0000-0000-00005D000000}"/>
    <cellStyle name="20% - Accent6 4 2" xfId="92" xr:uid="{00000000-0005-0000-0000-00005E000000}"/>
    <cellStyle name="20% - Accent6 5" xfId="93" xr:uid="{00000000-0005-0000-0000-00005F000000}"/>
    <cellStyle name="40% - Accent1" xfId="397" builtinId="31" customBuiltin="1"/>
    <cellStyle name="40% - Accent1 2" xfId="94" xr:uid="{00000000-0005-0000-0000-000061000000}"/>
    <cellStyle name="40% - Accent1 2 2" xfId="95" xr:uid="{00000000-0005-0000-0000-000062000000}"/>
    <cellStyle name="40% - Accent1 2 2 2" xfId="96" xr:uid="{00000000-0005-0000-0000-000063000000}"/>
    <cellStyle name="40% - Accent1 2 2 2 2" xfId="97" xr:uid="{00000000-0005-0000-0000-000064000000}"/>
    <cellStyle name="40% - Accent1 2 2 3" xfId="98" xr:uid="{00000000-0005-0000-0000-000065000000}"/>
    <cellStyle name="40% - Accent1 2 3" xfId="99" xr:uid="{00000000-0005-0000-0000-000066000000}"/>
    <cellStyle name="40% - Accent1 2 3 2" xfId="100" xr:uid="{00000000-0005-0000-0000-000067000000}"/>
    <cellStyle name="40% - Accent1 2 4" xfId="101" xr:uid="{00000000-0005-0000-0000-000068000000}"/>
    <cellStyle name="40% - Accent1 3" xfId="102" xr:uid="{00000000-0005-0000-0000-000069000000}"/>
    <cellStyle name="40% - Accent1 3 2" xfId="103" xr:uid="{00000000-0005-0000-0000-00006A000000}"/>
    <cellStyle name="40% - Accent1 3 2 2" xfId="104" xr:uid="{00000000-0005-0000-0000-00006B000000}"/>
    <cellStyle name="40% - Accent1 3 3" xfId="105" xr:uid="{00000000-0005-0000-0000-00006C000000}"/>
    <cellStyle name="40% - Accent1 4" xfId="106" xr:uid="{00000000-0005-0000-0000-00006D000000}"/>
    <cellStyle name="40% - Accent1 4 2" xfId="107" xr:uid="{00000000-0005-0000-0000-00006E000000}"/>
    <cellStyle name="40% - Accent1 5" xfId="108" xr:uid="{00000000-0005-0000-0000-00006F000000}"/>
    <cellStyle name="40% - Accent2" xfId="401" builtinId="35" customBuiltin="1"/>
    <cellStyle name="40% - Accent2 2" xfId="109" xr:uid="{00000000-0005-0000-0000-000071000000}"/>
    <cellStyle name="40% - Accent2 2 2" xfId="110" xr:uid="{00000000-0005-0000-0000-000072000000}"/>
    <cellStyle name="40% - Accent2 2 2 2" xfId="111" xr:uid="{00000000-0005-0000-0000-000073000000}"/>
    <cellStyle name="40% - Accent2 2 2 2 2" xfId="112" xr:uid="{00000000-0005-0000-0000-000074000000}"/>
    <cellStyle name="40% - Accent2 2 2 3" xfId="113" xr:uid="{00000000-0005-0000-0000-000075000000}"/>
    <cellStyle name="40% - Accent2 2 3" xfId="114" xr:uid="{00000000-0005-0000-0000-000076000000}"/>
    <cellStyle name="40% - Accent2 2 3 2" xfId="115" xr:uid="{00000000-0005-0000-0000-000077000000}"/>
    <cellStyle name="40% - Accent2 2 4" xfId="116" xr:uid="{00000000-0005-0000-0000-000078000000}"/>
    <cellStyle name="40% - Accent2 3" xfId="117" xr:uid="{00000000-0005-0000-0000-000079000000}"/>
    <cellStyle name="40% - Accent2 3 2" xfId="118" xr:uid="{00000000-0005-0000-0000-00007A000000}"/>
    <cellStyle name="40% - Accent2 3 2 2" xfId="119" xr:uid="{00000000-0005-0000-0000-00007B000000}"/>
    <cellStyle name="40% - Accent2 3 3" xfId="120" xr:uid="{00000000-0005-0000-0000-00007C000000}"/>
    <cellStyle name="40% - Accent2 4" xfId="121" xr:uid="{00000000-0005-0000-0000-00007D000000}"/>
    <cellStyle name="40% - Accent2 4 2" xfId="122" xr:uid="{00000000-0005-0000-0000-00007E000000}"/>
    <cellStyle name="40% - Accent2 5" xfId="123" xr:uid="{00000000-0005-0000-0000-00007F000000}"/>
    <cellStyle name="40% - Accent3" xfId="405" builtinId="39" customBuiltin="1"/>
    <cellStyle name="40% - Accent3 2" xfId="124" xr:uid="{00000000-0005-0000-0000-000081000000}"/>
    <cellStyle name="40% - Accent3 2 2" xfId="125" xr:uid="{00000000-0005-0000-0000-000082000000}"/>
    <cellStyle name="40% - Accent3 2 2 2" xfId="126" xr:uid="{00000000-0005-0000-0000-000083000000}"/>
    <cellStyle name="40% - Accent3 2 2 2 2" xfId="127" xr:uid="{00000000-0005-0000-0000-000084000000}"/>
    <cellStyle name="40% - Accent3 2 2 3" xfId="128" xr:uid="{00000000-0005-0000-0000-000085000000}"/>
    <cellStyle name="40% - Accent3 2 3" xfId="129" xr:uid="{00000000-0005-0000-0000-000086000000}"/>
    <cellStyle name="40% - Accent3 2 3 2" xfId="130" xr:uid="{00000000-0005-0000-0000-000087000000}"/>
    <cellStyle name="40% - Accent3 2 4" xfId="131" xr:uid="{00000000-0005-0000-0000-000088000000}"/>
    <cellStyle name="40% - Accent3 3" xfId="132" xr:uid="{00000000-0005-0000-0000-000089000000}"/>
    <cellStyle name="40% - Accent3 3 2" xfId="133" xr:uid="{00000000-0005-0000-0000-00008A000000}"/>
    <cellStyle name="40% - Accent3 3 2 2" xfId="134" xr:uid="{00000000-0005-0000-0000-00008B000000}"/>
    <cellStyle name="40% - Accent3 3 3" xfId="135" xr:uid="{00000000-0005-0000-0000-00008C000000}"/>
    <cellStyle name="40% - Accent3 4" xfId="136" xr:uid="{00000000-0005-0000-0000-00008D000000}"/>
    <cellStyle name="40% - Accent3 4 2" xfId="137" xr:uid="{00000000-0005-0000-0000-00008E000000}"/>
    <cellStyle name="40% - Accent3 5" xfId="138" xr:uid="{00000000-0005-0000-0000-00008F000000}"/>
    <cellStyle name="40% - Accent4" xfId="409" builtinId="43" customBuiltin="1"/>
    <cellStyle name="40% - Accent4 2" xfId="139" xr:uid="{00000000-0005-0000-0000-000091000000}"/>
    <cellStyle name="40% - Accent4 2 2" xfId="140" xr:uid="{00000000-0005-0000-0000-000092000000}"/>
    <cellStyle name="40% - Accent4 2 2 2" xfId="141" xr:uid="{00000000-0005-0000-0000-000093000000}"/>
    <cellStyle name="40% - Accent4 2 2 2 2" xfId="142" xr:uid="{00000000-0005-0000-0000-000094000000}"/>
    <cellStyle name="40% - Accent4 2 2 3" xfId="143" xr:uid="{00000000-0005-0000-0000-000095000000}"/>
    <cellStyle name="40% - Accent4 2 3" xfId="144" xr:uid="{00000000-0005-0000-0000-000096000000}"/>
    <cellStyle name="40% - Accent4 2 3 2" xfId="145" xr:uid="{00000000-0005-0000-0000-000097000000}"/>
    <cellStyle name="40% - Accent4 2 4" xfId="146" xr:uid="{00000000-0005-0000-0000-000098000000}"/>
    <cellStyle name="40% - Accent4 3" xfId="147" xr:uid="{00000000-0005-0000-0000-000099000000}"/>
    <cellStyle name="40% - Accent4 3 2" xfId="148" xr:uid="{00000000-0005-0000-0000-00009A000000}"/>
    <cellStyle name="40% - Accent4 3 2 2" xfId="149" xr:uid="{00000000-0005-0000-0000-00009B000000}"/>
    <cellStyle name="40% - Accent4 3 3" xfId="150" xr:uid="{00000000-0005-0000-0000-00009C000000}"/>
    <cellStyle name="40% - Accent4 4" xfId="151" xr:uid="{00000000-0005-0000-0000-00009D000000}"/>
    <cellStyle name="40% - Accent4 4 2" xfId="152" xr:uid="{00000000-0005-0000-0000-00009E000000}"/>
    <cellStyle name="40% - Accent4 5" xfId="153" xr:uid="{00000000-0005-0000-0000-00009F000000}"/>
    <cellStyle name="40% - Accent5" xfId="413" builtinId="47" customBuiltin="1"/>
    <cellStyle name="40% - Accent5 2" xfId="154" xr:uid="{00000000-0005-0000-0000-0000A1000000}"/>
    <cellStyle name="40% - Accent5 2 2" xfId="155" xr:uid="{00000000-0005-0000-0000-0000A2000000}"/>
    <cellStyle name="40% - Accent5 2 2 2" xfId="156" xr:uid="{00000000-0005-0000-0000-0000A3000000}"/>
    <cellStyle name="40% - Accent5 2 2 2 2" xfId="157" xr:uid="{00000000-0005-0000-0000-0000A4000000}"/>
    <cellStyle name="40% - Accent5 2 2 3" xfId="158" xr:uid="{00000000-0005-0000-0000-0000A5000000}"/>
    <cellStyle name="40% - Accent5 2 3" xfId="159" xr:uid="{00000000-0005-0000-0000-0000A6000000}"/>
    <cellStyle name="40% - Accent5 2 3 2" xfId="160" xr:uid="{00000000-0005-0000-0000-0000A7000000}"/>
    <cellStyle name="40% - Accent5 2 4" xfId="161" xr:uid="{00000000-0005-0000-0000-0000A8000000}"/>
    <cellStyle name="40% - Accent5 3" xfId="162" xr:uid="{00000000-0005-0000-0000-0000A9000000}"/>
    <cellStyle name="40% - Accent5 3 2" xfId="163" xr:uid="{00000000-0005-0000-0000-0000AA000000}"/>
    <cellStyle name="40% - Accent5 3 2 2" xfId="164" xr:uid="{00000000-0005-0000-0000-0000AB000000}"/>
    <cellStyle name="40% - Accent5 3 3" xfId="165" xr:uid="{00000000-0005-0000-0000-0000AC000000}"/>
    <cellStyle name="40% - Accent5 4" xfId="166" xr:uid="{00000000-0005-0000-0000-0000AD000000}"/>
    <cellStyle name="40% - Accent5 4 2" xfId="167" xr:uid="{00000000-0005-0000-0000-0000AE000000}"/>
    <cellStyle name="40% - Accent5 5" xfId="168" xr:uid="{00000000-0005-0000-0000-0000AF000000}"/>
    <cellStyle name="40% - Accent6" xfId="417" builtinId="51" customBuiltin="1"/>
    <cellStyle name="40% - Accent6 2" xfId="169" xr:uid="{00000000-0005-0000-0000-0000B1000000}"/>
    <cellStyle name="40% - Accent6 2 2" xfId="170" xr:uid="{00000000-0005-0000-0000-0000B2000000}"/>
    <cellStyle name="40% - Accent6 2 2 2" xfId="171" xr:uid="{00000000-0005-0000-0000-0000B3000000}"/>
    <cellStyle name="40% - Accent6 2 2 2 2" xfId="172" xr:uid="{00000000-0005-0000-0000-0000B4000000}"/>
    <cellStyle name="40% - Accent6 2 2 3" xfId="173" xr:uid="{00000000-0005-0000-0000-0000B5000000}"/>
    <cellStyle name="40% - Accent6 2 3" xfId="174" xr:uid="{00000000-0005-0000-0000-0000B6000000}"/>
    <cellStyle name="40% - Accent6 2 3 2" xfId="175" xr:uid="{00000000-0005-0000-0000-0000B7000000}"/>
    <cellStyle name="40% - Accent6 2 4" xfId="176" xr:uid="{00000000-0005-0000-0000-0000B8000000}"/>
    <cellStyle name="40% - Accent6 3" xfId="177" xr:uid="{00000000-0005-0000-0000-0000B9000000}"/>
    <cellStyle name="40% - Accent6 3 2" xfId="178" xr:uid="{00000000-0005-0000-0000-0000BA000000}"/>
    <cellStyle name="40% - Accent6 3 2 2" xfId="179" xr:uid="{00000000-0005-0000-0000-0000BB000000}"/>
    <cellStyle name="40% - Accent6 3 3" xfId="180" xr:uid="{00000000-0005-0000-0000-0000BC000000}"/>
    <cellStyle name="40% - Accent6 4" xfId="181" xr:uid="{00000000-0005-0000-0000-0000BD000000}"/>
    <cellStyle name="40% - Accent6 4 2" xfId="182" xr:uid="{00000000-0005-0000-0000-0000BE000000}"/>
    <cellStyle name="40% - Accent6 5" xfId="183" xr:uid="{00000000-0005-0000-0000-0000BF000000}"/>
    <cellStyle name="60% - Accent1" xfId="398" builtinId="32" customBuiltin="1"/>
    <cellStyle name="60% - Accent2" xfId="402" builtinId="36" customBuiltin="1"/>
    <cellStyle name="60% - Accent3" xfId="406" builtinId="40" customBuiltin="1"/>
    <cellStyle name="60% - Accent4" xfId="410" builtinId="44" customBuiltin="1"/>
    <cellStyle name="60% - Accent5" xfId="414" builtinId="48" customBuiltin="1"/>
    <cellStyle name="60% - Accent6" xfId="418" builtinId="52" customBuiltin="1"/>
    <cellStyle name="Accent1" xfId="395" builtinId="29" customBuiltin="1"/>
    <cellStyle name="Accent2" xfId="399" builtinId="33" customBuiltin="1"/>
    <cellStyle name="Accent3" xfId="403" builtinId="37" customBuiltin="1"/>
    <cellStyle name="Accent4" xfId="407" builtinId="41" customBuiltin="1"/>
    <cellStyle name="Accent5" xfId="411" builtinId="45" customBuiltin="1"/>
    <cellStyle name="Accent6" xfId="415" builtinId="49" customBuiltin="1"/>
    <cellStyle name="Bad" xfId="385" builtinId="27" customBuiltin="1"/>
    <cellStyle name="Calculation" xfId="389" builtinId="22" customBuiltin="1"/>
    <cellStyle name="Check Cell" xfId="391" builtinId="23" customBuiltin="1"/>
    <cellStyle name="Comma 10" xfId="184" xr:uid="{00000000-0005-0000-0000-0000CF000000}"/>
    <cellStyle name="Comma 10 2" xfId="185" xr:uid="{00000000-0005-0000-0000-0000D0000000}"/>
    <cellStyle name="Comma 10 2 2" xfId="186" xr:uid="{00000000-0005-0000-0000-0000D1000000}"/>
    <cellStyle name="Comma 10 2 2 2" xfId="187" xr:uid="{00000000-0005-0000-0000-0000D2000000}"/>
    <cellStyle name="Comma 10 2 3" xfId="188" xr:uid="{00000000-0005-0000-0000-0000D3000000}"/>
    <cellStyle name="Comma 10 3" xfId="189" xr:uid="{00000000-0005-0000-0000-0000D4000000}"/>
    <cellStyle name="Comma 10 3 2" xfId="190" xr:uid="{00000000-0005-0000-0000-0000D5000000}"/>
    <cellStyle name="Comma 10 3 2 2" xfId="191" xr:uid="{00000000-0005-0000-0000-0000D6000000}"/>
    <cellStyle name="Comma 10 3 3" xfId="192" xr:uid="{00000000-0005-0000-0000-0000D7000000}"/>
    <cellStyle name="Comma 10 4" xfId="193" xr:uid="{00000000-0005-0000-0000-0000D8000000}"/>
    <cellStyle name="Comma 10 4 2" xfId="194" xr:uid="{00000000-0005-0000-0000-0000D9000000}"/>
    <cellStyle name="Comma 10 5" xfId="195" xr:uid="{00000000-0005-0000-0000-0000DA000000}"/>
    <cellStyle name="Comma 11" xfId="196" xr:uid="{00000000-0005-0000-0000-0000DB000000}"/>
    <cellStyle name="Comma 11 2" xfId="197" xr:uid="{00000000-0005-0000-0000-0000DC000000}"/>
    <cellStyle name="Comma 12" xfId="422" xr:uid="{067A1AC2-4685-42D9-B76A-DEB4FC4AB18D}"/>
    <cellStyle name="Comma 2" xfId="3" xr:uid="{00000000-0005-0000-0000-0000DD000000}"/>
    <cellStyle name="Comma 2 2" xfId="198" xr:uid="{00000000-0005-0000-0000-0000DE000000}"/>
    <cellStyle name="Comma 3" xfId="199" xr:uid="{00000000-0005-0000-0000-0000DF000000}"/>
    <cellStyle name="Comma 4" xfId="200" xr:uid="{00000000-0005-0000-0000-0000E0000000}"/>
    <cellStyle name="Comma 4 2" xfId="201" xr:uid="{00000000-0005-0000-0000-0000E1000000}"/>
    <cellStyle name="Comma 5" xfId="202" xr:uid="{00000000-0005-0000-0000-0000E2000000}"/>
    <cellStyle name="Comma 6" xfId="203" xr:uid="{00000000-0005-0000-0000-0000E3000000}"/>
    <cellStyle name="Comma 7" xfId="204" xr:uid="{00000000-0005-0000-0000-0000E4000000}"/>
    <cellStyle name="Comma 7 2" xfId="205" xr:uid="{00000000-0005-0000-0000-0000E5000000}"/>
    <cellStyle name="Comma 7 2 2" xfId="206" xr:uid="{00000000-0005-0000-0000-0000E6000000}"/>
    <cellStyle name="Comma 7 2 2 2" xfId="207" xr:uid="{00000000-0005-0000-0000-0000E7000000}"/>
    <cellStyle name="Comma 7 2 3" xfId="208" xr:uid="{00000000-0005-0000-0000-0000E8000000}"/>
    <cellStyle name="Comma 7 3" xfId="209" xr:uid="{00000000-0005-0000-0000-0000E9000000}"/>
    <cellStyle name="Comma 7 3 2" xfId="210" xr:uid="{00000000-0005-0000-0000-0000EA000000}"/>
    <cellStyle name="Comma 7 3 2 2" xfId="211" xr:uid="{00000000-0005-0000-0000-0000EB000000}"/>
    <cellStyle name="Comma 7 3 3" xfId="212" xr:uid="{00000000-0005-0000-0000-0000EC000000}"/>
    <cellStyle name="Comma 7 4" xfId="213" xr:uid="{00000000-0005-0000-0000-0000ED000000}"/>
    <cellStyle name="Comma 7 4 2" xfId="214" xr:uid="{00000000-0005-0000-0000-0000EE000000}"/>
    <cellStyle name="Comma 7 5" xfId="215" xr:uid="{00000000-0005-0000-0000-0000EF000000}"/>
    <cellStyle name="Comma 7 5 2" xfId="216" xr:uid="{00000000-0005-0000-0000-0000F0000000}"/>
    <cellStyle name="Comma 7 6" xfId="217" xr:uid="{00000000-0005-0000-0000-0000F1000000}"/>
    <cellStyle name="Comma 8" xfId="218" xr:uid="{00000000-0005-0000-0000-0000F2000000}"/>
    <cellStyle name="Comma 8 2" xfId="219" xr:uid="{00000000-0005-0000-0000-0000F3000000}"/>
    <cellStyle name="Comma 9" xfId="220" xr:uid="{00000000-0005-0000-0000-0000F4000000}"/>
    <cellStyle name="Comma 9 2" xfId="221" xr:uid="{00000000-0005-0000-0000-0000F5000000}"/>
    <cellStyle name="Comma 9 2 2" xfId="222" xr:uid="{00000000-0005-0000-0000-0000F6000000}"/>
    <cellStyle name="Comma 9 3" xfId="223" xr:uid="{00000000-0005-0000-0000-0000F7000000}"/>
    <cellStyle name="Comma0" xfId="224" xr:uid="{00000000-0005-0000-0000-0000F8000000}"/>
    <cellStyle name="Currency 2" xfId="225" xr:uid="{00000000-0005-0000-0000-0000F9000000}"/>
    <cellStyle name="Currency 3" xfId="226" xr:uid="{00000000-0005-0000-0000-0000FA000000}"/>
    <cellStyle name="Currency 3 2" xfId="227" xr:uid="{00000000-0005-0000-0000-0000FB000000}"/>
    <cellStyle name="Currency 3 2 2" xfId="228" xr:uid="{00000000-0005-0000-0000-0000FC000000}"/>
    <cellStyle name="Currency 3 2 2 2" xfId="229" xr:uid="{00000000-0005-0000-0000-0000FD000000}"/>
    <cellStyle name="Currency 3 2 3" xfId="230" xr:uid="{00000000-0005-0000-0000-0000FE000000}"/>
    <cellStyle name="Currency 3 3" xfId="231" xr:uid="{00000000-0005-0000-0000-0000FF000000}"/>
    <cellStyle name="Currency 3 3 2" xfId="232" xr:uid="{00000000-0005-0000-0000-000000010000}"/>
    <cellStyle name="Currency 3 3 2 2" xfId="233" xr:uid="{00000000-0005-0000-0000-000001010000}"/>
    <cellStyle name="Currency 3 3 3" xfId="234" xr:uid="{00000000-0005-0000-0000-000002010000}"/>
    <cellStyle name="Currency 3 4" xfId="235" xr:uid="{00000000-0005-0000-0000-000003010000}"/>
    <cellStyle name="Currency 3 4 2" xfId="236" xr:uid="{00000000-0005-0000-0000-000004010000}"/>
    <cellStyle name="Currency 3 5" xfId="237" xr:uid="{00000000-0005-0000-0000-000005010000}"/>
    <cellStyle name="Currency 3 5 2" xfId="238" xr:uid="{00000000-0005-0000-0000-000006010000}"/>
    <cellStyle name="Currency 3 6" xfId="239" xr:uid="{00000000-0005-0000-0000-000007010000}"/>
    <cellStyle name="Currency0" xfId="240" xr:uid="{00000000-0005-0000-0000-000008010000}"/>
    <cellStyle name="Date" xfId="241" xr:uid="{00000000-0005-0000-0000-000009010000}"/>
    <cellStyle name="Explanatory Text" xfId="393" builtinId="53" customBuiltin="1"/>
    <cellStyle name="Fixed" xfId="242" xr:uid="{00000000-0005-0000-0000-00000B010000}"/>
    <cellStyle name="Good" xfId="384" builtinId="26" customBuiltin="1"/>
    <cellStyle name="Heading 1" xfId="380" builtinId="16" customBuiltin="1"/>
    <cellStyle name="Heading 2" xfId="381" builtinId="17" customBuiltin="1"/>
    <cellStyle name="Heading 3" xfId="382" builtinId="18" customBuiltin="1"/>
    <cellStyle name="Heading 4" xfId="383" builtinId="19" customBuiltin="1"/>
    <cellStyle name="Heading1" xfId="243" xr:uid="{00000000-0005-0000-0000-000011010000}"/>
    <cellStyle name="Heading2" xfId="244" xr:uid="{00000000-0005-0000-0000-000012010000}"/>
    <cellStyle name="Input" xfId="387" builtinId="20" customBuiltin="1"/>
    <cellStyle name="Linked Cell" xfId="390" builtinId="24" customBuiltin="1"/>
    <cellStyle name="Neutral" xfId="386" builtinId="28" customBuiltin="1"/>
    <cellStyle name="Normal" xfId="0" builtinId="0"/>
    <cellStyle name="Normal 10" xfId="245" xr:uid="{00000000-0005-0000-0000-000017010000}"/>
    <cellStyle name="Normal 11" xfId="246" xr:uid="{00000000-0005-0000-0000-000018010000}"/>
    <cellStyle name="Normal 11 2" xfId="247" xr:uid="{00000000-0005-0000-0000-000019010000}"/>
    <cellStyle name="Normal 11 2 2" xfId="248" xr:uid="{00000000-0005-0000-0000-00001A010000}"/>
    <cellStyle name="Normal 11 2 2 2" xfId="249" xr:uid="{00000000-0005-0000-0000-00001B010000}"/>
    <cellStyle name="Normal 11 2 3" xfId="250" xr:uid="{00000000-0005-0000-0000-00001C010000}"/>
    <cellStyle name="Normal 11 3" xfId="251" xr:uid="{00000000-0005-0000-0000-00001D010000}"/>
    <cellStyle name="Normal 11 3 2" xfId="252" xr:uid="{00000000-0005-0000-0000-00001E010000}"/>
    <cellStyle name="Normal 11 3 2 2" xfId="253" xr:uid="{00000000-0005-0000-0000-00001F010000}"/>
    <cellStyle name="Normal 11 3 3" xfId="254" xr:uid="{00000000-0005-0000-0000-000020010000}"/>
    <cellStyle name="Normal 11 4" xfId="255" xr:uid="{00000000-0005-0000-0000-000021010000}"/>
    <cellStyle name="Normal 11 4 2" xfId="256" xr:uid="{00000000-0005-0000-0000-000022010000}"/>
    <cellStyle name="Normal 11 5" xfId="257" xr:uid="{00000000-0005-0000-0000-000023010000}"/>
    <cellStyle name="Normal 12" xfId="258" xr:uid="{00000000-0005-0000-0000-000024010000}"/>
    <cellStyle name="Normal 12 2" xfId="259" xr:uid="{00000000-0005-0000-0000-000025010000}"/>
    <cellStyle name="Normal 12 2 2" xfId="260" xr:uid="{00000000-0005-0000-0000-000026010000}"/>
    <cellStyle name="Normal 12 3" xfId="261" xr:uid="{00000000-0005-0000-0000-000027010000}"/>
    <cellStyle name="Normal 12 3 2" xfId="262" xr:uid="{00000000-0005-0000-0000-000028010000}"/>
    <cellStyle name="Normal 12 4" xfId="263" xr:uid="{00000000-0005-0000-0000-000029010000}"/>
    <cellStyle name="Normal 13" xfId="264" xr:uid="{00000000-0005-0000-0000-00002A010000}"/>
    <cellStyle name="Normal 13 2" xfId="265" xr:uid="{00000000-0005-0000-0000-00002B010000}"/>
    <cellStyle name="Normal 14" xfId="266" xr:uid="{00000000-0005-0000-0000-00002C010000}"/>
    <cellStyle name="Normal 14 2" xfId="267" xr:uid="{00000000-0005-0000-0000-00002D010000}"/>
    <cellStyle name="Normal 15" xfId="376" xr:uid="{00000000-0005-0000-0000-00002E010000}"/>
    <cellStyle name="Normal 16" xfId="378" xr:uid="{00000000-0005-0000-0000-00002F010000}"/>
    <cellStyle name="Normal 17" xfId="419" xr:uid="{00000000-0005-0000-0000-000030010000}"/>
    <cellStyle name="Normal 18" xfId="421" xr:uid="{00000000-0005-0000-0000-000031010000}"/>
    <cellStyle name="Normal 19" xfId="423" xr:uid="{7C0C6B43-E825-4311-9360-2AD2F8E3FE15}"/>
    <cellStyle name="Normal 2" xfId="268" xr:uid="{00000000-0005-0000-0000-000032010000}"/>
    <cellStyle name="Normal 2 2" xfId="2" xr:uid="{00000000-0005-0000-0000-000033010000}"/>
    <cellStyle name="Normal 2 3" xfId="377" xr:uid="{00000000-0005-0000-0000-000034010000}"/>
    <cellStyle name="Normal 3" xfId="1" xr:uid="{00000000-0005-0000-0000-000035010000}"/>
    <cellStyle name="Normal 4" xfId="269" xr:uid="{00000000-0005-0000-0000-000036010000}"/>
    <cellStyle name="Normal 5" xfId="270" xr:uid="{00000000-0005-0000-0000-000037010000}"/>
    <cellStyle name="Normal 5 2" xfId="271" xr:uid="{00000000-0005-0000-0000-000038010000}"/>
    <cellStyle name="Normal 6" xfId="272" xr:uid="{00000000-0005-0000-0000-000039010000}"/>
    <cellStyle name="Normal 6 2" xfId="273" xr:uid="{00000000-0005-0000-0000-00003A010000}"/>
    <cellStyle name="Normal 6 2 2" xfId="274" xr:uid="{00000000-0005-0000-0000-00003B010000}"/>
    <cellStyle name="Normal 6 2 2 2" xfId="275" xr:uid="{00000000-0005-0000-0000-00003C010000}"/>
    <cellStyle name="Normal 6 2 3" xfId="276" xr:uid="{00000000-0005-0000-0000-00003D010000}"/>
    <cellStyle name="Normal 6 3" xfId="277" xr:uid="{00000000-0005-0000-0000-00003E010000}"/>
    <cellStyle name="Normal 6 3 2" xfId="278" xr:uid="{00000000-0005-0000-0000-00003F010000}"/>
    <cellStyle name="Normal 6 3 2 2" xfId="279" xr:uid="{00000000-0005-0000-0000-000040010000}"/>
    <cellStyle name="Normal 6 3 3" xfId="280" xr:uid="{00000000-0005-0000-0000-000041010000}"/>
    <cellStyle name="Normal 6 4" xfId="281" xr:uid="{00000000-0005-0000-0000-000042010000}"/>
    <cellStyle name="Normal 6 4 2" xfId="282" xr:uid="{00000000-0005-0000-0000-000043010000}"/>
    <cellStyle name="Normal 6 5" xfId="283" xr:uid="{00000000-0005-0000-0000-000044010000}"/>
    <cellStyle name="Normal 6 5 2" xfId="284" xr:uid="{00000000-0005-0000-0000-000045010000}"/>
    <cellStyle name="Normal 6 6" xfId="285" xr:uid="{00000000-0005-0000-0000-000046010000}"/>
    <cellStyle name="Normal 7" xfId="286" xr:uid="{00000000-0005-0000-0000-000047010000}"/>
    <cellStyle name="Normal 7 2" xfId="287" xr:uid="{00000000-0005-0000-0000-000048010000}"/>
    <cellStyle name="Normal 7 2 2" xfId="288" xr:uid="{00000000-0005-0000-0000-000049010000}"/>
    <cellStyle name="Normal 7 2 2 2" xfId="289" xr:uid="{00000000-0005-0000-0000-00004A010000}"/>
    <cellStyle name="Normal 7 2 3" xfId="290" xr:uid="{00000000-0005-0000-0000-00004B010000}"/>
    <cellStyle name="Normal 7 3" xfId="291" xr:uid="{00000000-0005-0000-0000-00004C010000}"/>
    <cellStyle name="Normal 7 3 2" xfId="292" xr:uid="{00000000-0005-0000-0000-00004D010000}"/>
    <cellStyle name="Normal 7 3 2 2" xfId="293" xr:uid="{00000000-0005-0000-0000-00004E010000}"/>
    <cellStyle name="Normal 7 3 3" xfId="294" xr:uid="{00000000-0005-0000-0000-00004F010000}"/>
    <cellStyle name="Normal 7 4" xfId="295" xr:uid="{00000000-0005-0000-0000-000050010000}"/>
    <cellStyle name="Normal 7 4 2" xfId="296" xr:uid="{00000000-0005-0000-0000-000051010000}"/>
    <cellStyle name="Normal 7 5" xfId="297" xr:uid="{00000000-0005-0000-0000-000052010000}"/>
    <cellStyle name="Normal 7 5 2" xfId="298" xr:uid="{00000000-0005-0000-0000-000053010000}"/>
    <cellStyle name="Normal 7 6" xfId="299" xr:uid="{00000000-0005-0000-0000-000054010000}"/>
    <cellStyle name="Normal 8" xfId="300" xr:uid="{00000000-0005-0000-0000-000055010000}"/>
    <cellStyle name="Normal 8 2" xfId="301" xr:uid="{00000000-0005-0000-0000-000056010000}"/>
    <cellStyle name="Normal 8 2 2" xfId="302" xr:uid="{00000000-0005-0000-0000-000057010000}"/>
    <cellStyle name="Normal 8 2 2 2" xfId="303" xr:uid="{00000000-0005-0000-0000-000058010000}"/>
    <cellStyle name="Normal 8 2 2 2 2" xfId="304" xr:uid="{00000000-0005-0000-0000-000059010000}"/>
    <cellStyle name="Normal 8 2 2 3" xfId="305" xr:uid="{00000000-0005-0000-0000-00005A010000}"/>
    <cellStyle name="Normal 8 2 3" xfId="306" xr:uid="{00000000-0005-0000-0000-00005B010000}"/>
    <cellStyle name="Normal 8 2 3 2" xfId="307" xr:uid="{00000000-0005-0000-0000-00005C010000}"/>
    <cellStyle name="Normal 8 2 3 2 2" xfId="308" xr:uid="{00000000-0005-0000-0000-00005D010000}"/>
    <cellStyle name="Normal 8 2 3 3" xfId="309" xr:uid="{00000000-0005-0000-0000-00005E010000}"/>
    <cellStyle name="Normal 8 2 4" xfId="310" xr:uid="{00000000-0005-0000-0000-00005F010000}"/>
    <cellStyle name="Normal 8 2 4 2" xfId="311" xr:uid="{00000000-0005-0000-0000-000060010000}"/>
    <cellStyle name="Normal 8 2 5" xfId="312" xr:uid="{00000000-0005-0000-0000-000061010000}"/>
    <cellStyle name="Normal 8 2 5 2" xfId="313" xr:uid="{00000000-0005-0000-0000-000062010000}"/>
    <cellStyle name="Normal 8 2 6" xfId="314" xr:uid="{00000000-0005-0000-0000-000063010000}"/>
    <cellStyle name="Normal 8 3" xfId="315" xr:uid="{00000000-0005-0000-0000-000064010000}"/>
    <cellStyle name="Normal 8 3 2" xfId="316" xr:uid="{00000000-0005-0000-0000-000065010000}"/>
    <cellStyle name="Normal 8 3 2 2" xfId="317" xr:uid="{00000000-0005-0000-0000-000066010000}"/>
    <cellStyle name="Normal 8 3 3" xfId="318" xr:uid="{00000000-0005-0000-0000-000067010000}"/>
    <cellStyle name="Normal 8 4" xfId="319" xr:uid="{00000000-0005-0000-0000-000068010000}"/>
    <cellStyle name="Normal 8 4 2" xfId="320" xr:uid="{00000000-0005-0000-0000-000069010000}"/>
    <cellStyle name="Normal 8 4 2 2" xfId="321" xr:uid="{00000000-0005-0000-0000-00006A010000}"/>
    <cellStyle name="Normal 8 4 3" xfId="322" xr:uid="{00000000-0005-0000-0000-00006B010000}"/>
    <cellStyle name="Normal 8 5" xfId="323" xr:uid="{00000000-0005-0000-0000-00006C010000}"/>
    <cellStyle name="Normal 8 6" xfId="324" xr:uid="{00000000-0005-0000-0000-00006D010000}"/>
    <cellStyle name="Normal 8 6 2" xfId="325" xr:uid="{00000000-0005-0000-0000-00006E010000}"/>
    <cellStyle name="Normal 8 7" xfId="326" xr:uid="{00000000-0005-0000-0000-00006F010000}"/>
    <cellStyle name="Normal 9" xfId="327" xr:uid="{00000000-0005-0000-0000-000070010000}"/>
    <cellStyle name="Normal 9 2" xfId="328" xr:uid="{00000000-0005-0000-0000-000071010000}"/>
    <cellStyle name="Normal 9 2 2" xfId="329" xr:uid="{00000000-0005-0000-0000-000072010000}"/>
    <cellStyle name="Normal 9 2 2 2" xfId="330" xr:uid="{00000000-0005-0000-0000-000073010000}"/>
    <cellStyle name="Normal 9 2 2 2 2" xfId="331" xr:uid="{00000000-0005-0000-0000-000074010000}"/>
    <cellStyle name="Normal 9 2 2 3" xfId="332" xr:uid="{00000000-0005-0000-0000-000075010000}"/>
    <cellStyle name="Normal 9 2 3" xfId="333" xr:uid="{00000000-0005-0000-0000-000076010000}"/>
    <cellStyle name="Normal 9 2 3 2" xfId="334" xr:uid="{00000000-0005-0000-0000-000077010000}"/>
    <cellStyle name="Normal 9 2 3 2 2" xfId="335" xr:uid="{00000000-0005-0000-0000-000078010000}"/>
    <cellStyle name="Normal 9 2 3 3" xfId="336" xr:uid="{00000000-0005-0000-0000-000079010000}"/>
    <cellStyle name="Normal 9 2 4" xfId="337" xr:uid="{00000000-0005-0000-0000-00007A010000}"/>
    <cellStyle name="Normal 9 2 4 2" xfId="338" xr:uid="{00000000-0005-0000-0000-00007B010000}"/>
    <cellStyle name="Normal 9 2 5" xfId="339" xr:uid="{00000000-0005-0000-0000-00007C010000}"/>
    <cellStyle name="Normal 9 3" xfId="340" xr:uid="{00000000-0005-0000-0000-00007D010000}"/>
    <cellStyle name="Normal 9 3 2" xfId="341" xr:uid="{00000000-0005-0000-0000-00007E010000}"/>
    <cellStyle name="Normal 9 3 2 2" xfId="342" xr:uid="{00000000-0005-0000-0000-00007F010000}"/>
    <cellStyle name="Normal 9 3 3" xfId="343" xr:uid="{00000000-0005-0000-0000-000080010000}"/>
    <cellStyle name="Normal 9 4" xfId="344" xr:uid="{00000000-0005-0000-0000-000081010000}"/>
    <cellStyle name="Normal 9 4 2" xfId="345" xr:uid="{00000000-0005-0000-0000-000082010000}"/>
    <cellStyle name="Normal 9 4 2 2" xfId="346" xr:uid="{00000000-0005-0000-0000-000083010000}"/>
    <cellStyle name="Normal 9 4 3" xfId="347" xr:uid="{00000000-0005-0000-0000-000084010000}"/>
    <cellStyle name="Normal 9 5" xfId="348" xr:uid="{00000000-0005-0000-0000-000085010000}"/>
    <cellStyle name="Normal 9 5 2" xfId="349" xr:uid="{00000000-0005-0000-0000-000086010000}"/>
    <cellStyle name="Normal 9 6" xfId="350" xr:uid="{00000000-0005-0000-0000-000087010000}"/>
    <cellStyle name="Note 2" xfId="351" xr:uid="{00000000-0005-0000-0000-000088010000}"/>
    <cellStyle name="Note 2 2" xfId="352" xr:uid="{00000000-0005-0000-0000-000089010000}"/>
    <cellStyle name="Note 2 2 2" xfId="353" xr:uid="{00000000-0005-0000-0000-00008A010000}"/>
    <cellStyle name="Note 2 2 2 2" xfId="354" xr:uid="{00000000-0005-0000-0000-00008B010000}"/>
    <cellStyle name="Note 2 2 3" xfId="355" xr:uid="{00000000-0005-0000-0000-00008C010000}"/>
    <cellStyle name="Note 2 3" xfId="356" xr:uid="{00000000-0005-0000-0000-00008D010000}"/>
    <cellStyle name="Note 2 3 2" xfId="357" xr:uid="{00000000-0005-0000-0000-00008E010000}"/>
    <cellStyle name="Note 2 3 2 2" xfId="358" xr:uid="{00000000-0005-0000-0000-00008F010000}"/>
    <cellStyle name="Note 2 3 3" xfId="359" xr:uid="{00000000-0005-0000-0000-000090010000}"/>
    <cellStyle name="Note 2 4" xfId="360" xr:uid="{00000000-0005-0000-0000-000091010000}"/>
    <cellStyle name="Note 2 4 2" xfId="361" xr:uid="{00000000-0005-0000-0000-000092010000}"/>
    <cellStyle name="Note 2 5" xfId="362" xr:uid="{00000000-0005-0000-0000-000093010000}"/>
    <cellStyle name="Note 3" xfId="363" xr:uid="{00000000-0005-0000-0000-000094010000}"/>
    <cellStyle name="Note 3 2" xfId="364" xr:uid="{00000000-0005-0000-0000-000095010000}"/>
    <cellStyle name="Note 3 2 2" xfId="365" xr:uid="{00000000-0005-0000-0000-000096010000}"/>
    <cellStyle name="Note 3 3" xfId="366" xr:uid="{00000000-0005-0000-0000-000097010000}"/>
    <cellStyle name="Note 4" xfId="420" xr:uid="{00000000-0005-0000-0000-000098010000}"/>
    <cellStyle name="Output" xfId="388" builtinId="21" customBuiltin="1"/>
    <cellStyle name="Percent" xfId="375" builtinId="5"/>
    <cellStyle name="Percent 2" xfId="367" xr:uid="{00000000-0005-0000-0000-00009B010000}"/>
    <cellStyle name="Percent 3" xfId="368" xr:uid="{00000000-0005-0000-0000-00009C010000}"/>
    <cellStyle name="Percent 3 2" xfId="369" xr:uid="{00000000-0005-0000-0000-00009D010000}"/>
    <cellStyle name="Percent 4" xfId="370" xr:uid="{00000000-0005-0000-0000-00009E010000}"/>
    <cellStyle name="Percent 4 2" xfId="371" xr:uid="{00000000-0005-0000-0000-00009F010000}"/>
    <cellStyle name="Percent 5" xfId="372" xr:uid="{00000000-0005-0000-0000-0000A0010000}"/>
    <cellStyle name="Percent 6" xfId="373" xr:uid="{00000000-0005-0000-0000-0000A1010000}"/>
    <cellStyle name="Percent 6 2" xfId="374" xr:uid="{00000000-0005-0000-0000-0000A2010000}"/>
    <cellStyle name="Title" xfId="379" builtinId="15" customBuiltin="1"/>
    <cellStyle name="Total" xfId="394" builtinId="25" customBuiltin="1"/>
    <cellStyle name="Warning Text" xfId="39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682B4"/>
      <rgbColor rgb="00DDD9C4"/>
      <rgbColor rgb="00D3D3D3"/>
      <rgbColor rgb="00C0C0C0"/>
      <rgbColor rgb="00D5EBF6"/>
      <rgbColor rgb="00B5D6FA"/>
      <rgbColor rgb="00D6EA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PAS\DSA\SugarBudget\PresBudg\PBFY10\PB%20FY10%20Sug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ays vs receipts"/>
      <sheetName val="acq vs disp"/>
      <sheetName val="Budget Model"/>
      <sheetName val="s&amp;u"/>
      <sheetName val="OUTLAY CALC"/>
      <sheetName val="ProcessExtract"/>
      <sheetName val="ProcessDirections"/>
      <sheetName val="TextFileHeader"/>
      <sheetName val="TextFileToLoad"/>
      <sheetName val="ExtractFileForDirect"/>
      <sheetName val="ExtractFileForLoan"/>
      <sheetName val="ExtractFileFor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imes New Roman-Arial">
      <a:maj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F6030-8853-4586-A1C7-0100E1A3C87D}">
  <sheetPr>
    <pageSetUpPr fitToPage="1"/>
  </sheetPr>
  <dimension ref="A1:Q276"/>
  <sheetViews>
    <sheetView tabSelected="1" workbookViewId="0">
      <selection sqref="A1:P275"/>
    </sheetView>
  </sheetViews>
  <sheetFormatPr defaultRowHeight="12.75"/>
  <cols>
    <col min="1" max="1" width="23.42578125" customWidth="1"/>
    <col min="2" max="2" width="12.5703125" customWidth="1"/>
    <col min="3" max="3" width="12.140625" customWidth="1"/>
    <col min="13" max="13" width="10" customWidth="1"/>
    <col min="14" max="14" width="9.85546875" customWidth="1"/>
    <col min="15" max="15" width="12.140625" customWidth="1"/>
  </cols>
  <sheetData>
    <row r="1" spans="1:17" s="115" customFormat="1" ht="23.65" customHeight="1">
      <c r="A1" s="153" t="s">
        <v>269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05"/>
    </row>
    <row r="2" spans="1:17" s="115" customFormat="1" ht="3" customHeight="1">
      <c r="A2" s="113"/>
      <c r="Q2" s="106"/>
    </row>
    <row r="3" spans="1:17" s="124" customFormat="1" ht="22.5">
      <c r="A3" s="120" t="s">
        <v>160</v>
      </c>
      <c r="B3" s="121" t="s">
        <v>161</v>
      </c>
      <c r="C3" s="122" t="s">
        <v>162</v>
      </c>
      <c r="D3" s="122" t="s">
        <v>118</v>
      </c>
      <c r="E3" s="122" t="s">
        <v>119</v>
      </c>
      <c r="F3" s="122" t="s">
        <v>120</v>
      </c>
      <c r="G3" s="122" t="s">
        <v>152</v>
      </c>
      <c r="H3" s="122" t="s">
        <v>121</v>
      </c>
      <c r="I3" s="122" t="s">
        <v>153</v>
      </c>
      <c r="J3" s="122" t="s">
        <v>154</v>
      </c>
      <c r="K3" s="122" t="s">
        <v>155</v>
      </c>
      <c r="L3" s="122" t="s">
        <v>156</v>
      </c>
      <c r="M3" s="122" t="s">
        <v>215</v>
      </c>
      <c r="N3" s="122" t="s">
        <v>157</v>
      </c>
      <c r="O3" s="123" t="s">
        <v>125</v>
      </c>
      <c r="Q3" s="125"/>
    </row>
    <row r="4" spans="1:17" s="124" customFormat="1" ht="12">
      <c r="A4" s="126" t="s">
        <v>163</v>
      </c>
      <c r="B4" s="127"/>
      <c r="C4" s="128">
        <v>21864781</v>
      </c>
      <c r="D4" s="129">
        <v>624064</v>
      </c>
      <c r="E4" s="129">
        <v>651121</v>
      </c>
      <c r="F4" s="129">
        <v>432669</v>
      </c>
      <c r="G4" s="129">
        <v>901074</v>
      </c>
      <c r="H4" s="129">
        <v>1202567</v>
      </c>
      <c r="I4" s="129">
        <v>907493</v>
      </c>
      <c r="J4" s="129">
        <v>1117261</v>
      </c>
      <c r="K4" s="129">
        <v>868852</v>
      </c>
      <c r="L4" s="129">
        <v>1159347</v>
      </c>
      <c r="M4" s="129">
        <v>1311232</v>
      </c>
      <c r="N4" s="129">
        <v>1478069</v>
      </c>
      <c r="O4" s="129">
        <v>10653749</v>
      </c>
      <c r="Q4" s="125"/>
    </row>
    <row r="5" spans="1:17" s="124" customFormat="1" ht="12">
      <c r="A5" s="130" t="s">
        <v>164</v>
      </c>
      <c r="B5" s="131"/>
      <c r="C5" s="132">
        <v>6977000</v>
      </c>
      <c r="D5" s="133">
        <v>425097</v>
      </c>
      <c r="E5" s="133">
        <v>420868</v>
      </c>
      <c r="F5" s="133">
        <v>315308</v>
      </c>
      <c r="G5" s="133">
        <v>627240</v>
      </c>
      <c r="H5" s="133">
        <v>902489</v>
      </c>
      <c r="I5" s="133">
        <v>605099</v>
      </c>
      <c r="J5" s="133">
        <v>648768</v>
      </c>
      <c r="K5" s="133">
        <v>519291</v>
      </c>
      <c r="L5" s="133">
        <v>768141</v>
      </c>
      <c r="M5" s="133">
        <v>763497</v>
      </c>
      <c r="N5" s="133">
        <v>542919</v>
      </c>
      <c r="O5" s="133">
        <v>6538717</v>
      </c>
      <c r="Q5" s="125"/>
    </row>
    <row r="6" spans="1:17" s="124" customFormat="1" ht="12">
      <c r="A6" s="134" t="s">
        <v>165</v>
      </c>
      <c r="B6" s="135"/>
      <c r="C6" s="136">
        <v>150593</v>
      </c>
      <c r="D6" s="136">
        <v>8724</v>
      </c>
      <c r="E6" s="136">
        <v>27182</v>
      </c>
      <c r="F6" s="136">
        <v>0</v>
      </c>
      <c r="G6" s="136">
        <v>6014</v>
      </c>
      <c r="H6" s="136">
        <v>0</v>
      </c>
      <c r="I6" s="136">
        <v>40457</v>
      </c>
      <c r="J6" s="136">
        <v>0</v>
      </c>
      <c r="K6" s="136">
        <v>0</v>
      </c>
      <c r="L6" s="136">
        <v>0</v>
      </c>
      <c r="M6" s="136">
        <v>6556</v>
      </c>
      <c r="N6" s="136">
        <v>0</v>
      </c>
      <c r="O6" s="136">
        <v>88933</v>
      </c>
      <c r="Q6" s="125"/>
    </row>
    <row r="7" spans="1:17" s="124" customFormat="1" ht="22.5">
      <c r="A7" s="137"/>
      <c r="B7" s="138" t="s">
        <v>3</v>
      </c>
      <c r="C7" s="139">
        <v>150593</v>
      </c>
      <c r="D7" s="140">
        <v>8724</v>
      </c>
      <c r="E7" s="140">
        <v>27182</v>
      </c>
      <c r="F7" s="140">
        <v>0</v>
      </c>
      <c r="G7" s="140">
        <v>6014</v>
      </c>
      <c r="H7" s="140">
        <v>0</v>
      </c>
      <c r="I7" s="140">
        <v>40457</v>
      </c>
      <c r="J7" s="140">
        <v>0</v>
      </c>
      <c r="K7" s="140">
        <v>0</v>
      </c>
      <c r="L7" s="140">
        <v>0</v>
      </c>
      <c r="M7" s="140">
        <v>6556</v>
      </c>
      <c r="N7" s="140">
        <v>0</v>
      </c>
      <c r="O7" s="140">
        <v>88933</v>
      </c>
      <c r="Q7" s="125"/>
    </row>
    <row r="8" spans="1:17" s="124" customFormat="1" ht="12">
      <c r="A8" s="134" t="s">
        <v>166</v>
      </c>
      <c r="B8" s="135"/>
      <c r="C8" s="136">
        <v>96161</v>
      </c>
      <c r="D8" s="136">
        <v>29688</v>
      </c>
      <c r="E8" s="136">
        <v>0</v>
      </c>
      <c r="F8" s="136">
        <v>227</v>
      </c>
      <c r="G8" s="136">
        <v>20000</v>
      </c>
      <c r="H8" s="136">
        <v>16288</v>
      </c>
      <c r="I8" s="136">
        <v>405</v>
      </c>
      <c r="J8" s="136">
        <v>11355</v>
      </c>
      <c r="K8" s="136">
        <v>0</v>
      </c>
      <c r="L8" s="136">
        <v>5449</v>
      </c>
      <c r="M8" s="136">
        <v>7736</v>
      </c>
      <c r="N8" s="136">
        <v>4399</v>
      </c>
      <c r="O8" s="136">
        <v>95547</v>
      </c>
      <c r="Q8" s="125"/>
    </row>
    <row r="9" spans="1:17" s="124" customFormat="1" ht="12">
      <c r="A9" s="137"/>
      <c r="B9" s="138" t="s">
        <v>11</v>
      </c>
      <c r="C9" s="139">
        <v>0</v>
      </c>
      <c r="D9" s="140">
        <v>9600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9600</v>
      </c>
      <c r="Q9" s="125"/>
    </row>
    <row r="10" spans="1:17" s="124" customFormat="1" ht="12">
      <c r="A10" s="137"/>
      <c r="B10" s="138" t="s">
        <v>10</v>
      </c>
      <c r="C10" s="139">
        <v>0</v>
      </c>
      <c r="D10" s="140">
        <v>14383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14383</v>
      </c>
      <c r="Q10" s="125"/>
    </row>
    <row r="11" spans="1:17" s="124" customFormat="1" ht="12">
      <c r="A11" s="137"/>
      <c r="B11" s="138" t="s">
        <v>167</v>
      </c>
      <c r="C11" s="139">
        <v>0</v>
      </c>
      <c r="D11" s="140">
        <v>0</v>
      </c>
      <c r="E11" s="140">
        <v>0</v>
      </c>
      <c r="F11" s="140">
        <v>0</v>
      </c>
      <c r="G11" s="140">
        <v>20000</v>
      </c>
      <c r="H11" s="140">
        <v>13562</v>
      </c>
      <c r="I11" s="140">
        <v>0</v>
      </c>
      <c r="J11" s="140">
        <v>0</v>
      </c>
      <c r="K11" s="140">
        <v>0</v>
      </c>
      <c r="L11" s="140">
        <v>456</v>
      </c>
      <c r="M11" s="140">
        <v>4794</v>
      </c>
      <c r="N11" s="140">
        <v>0</v>
      </c>
      <c r="O11" s="140">
        <v>38812</v>
      </c>
      <c r="Q11" s="125"/>
    </row>
    <row r="12" spans="1:17" s="124" customFormat="1" ht="12">
      <c r="A12" s="137"/>
      <c r="B12" s="138" t="s">
        <v>168</v>
      </c>
      <c r="C12" s="139">
        <v>0</v>
      </c>
      <c r="D12" s="140">
        <v>478</v>
      </c>
      <c r="E12" s="140">
        <v>0</v>
      </c>
      <c r="F12" s="140">
        <v>0</v>
      </c>
      <c r="G12" s="140">
        <v>0</v>
      </c>
      <c r="H12" s="140">
        <v>890</v>
      </c>
      <c r="I12" s="140">
        <v>405</v>
      </c>
      <c r="J12" s="140">
        <v>1553</v>
      </c>
      <c r="K12" s="140">
        <v>0</v>
      </c>
      <c r="L12" s="140">
        <v>850</v>
      </c>
      <c r="M12" s="140">
        <v>2942</v>
      </c>
      <c r="N12" s="140">
        <v>150</v>
      </c>
      <c r="O12" s="140">
        <v>7268</v>
      </c>
      <c r="Q12" s="125"/>
    </row>
    <row r="13" spans="1:17" s="124" customFormat="1" ht="12">
      <c r="A13" s="137"/>
      <c r="B13" s="138" t="s">
        <v>169</v>
      </c>
      <c r="C13" s="139">
        <v>0</v>
      </c>
      <c r="D13" s="140">
        <v>0</v>
      </c>
      <c r="E13" s="140">
        <v>0</v>
      </c>
      <c r="F13" s="140">
        <v>227</v>
      </c>
      <c r="G13" s="140">
        <v>0</v>
      </c>
      <c r="H13" s="140">
        <v>1836</v>
      </c>
      <c r="I13" s="140">
        <v>0</v>
      </c>
      <c r="J13" s="140">
        <v>9802</v>
      </c>
      <c r="K13" s="140">
        <v>0</v>
      </c>
      <c r="L13" s="140">
        <v>4037</v>
      </c>
      <c r="M13" s="140">
        <v>0</v>
      </c>
      <c r="N13" s="140">
        <v>4249</v>
      </c>
      <c r="O13" s="140">
        <v>20151</v>
      </c>
      <c r="Q13" s="125"/>
    </row>
    <row r="14" spans="1:17" s="124" customFormat="1" ht="12">
      <c r="A14" s="137"/>
      <c r="B14" s="138" t="s">
        <v>179</v>
      </c>
      <c r="C14" s="139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25</v>
      </c>
      <c r="M14" s="140">
        <v>0</v>
      </c>
      <c r="N14" s="140">
        <v>0</v>
      </c>
      <c r="O14" s="140">
        <v>25</v>
      </c>
      <c r="Q14" s="125"/>
    </row>
    <row r="15" spans="1:17" s="124" customFormat="1" ht="12">
      <c r="A15" s="137"/>
      <c r="B15" s="138" t="s">
        <v>198</v>
      </c>
      <c r="C15" s="139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81</v>
      </c>
      <c r="M15" s="140">
        <v>0</v>
      </c>
      <c r="N15" s="140">
        <v>0</v>
      </c>
      <c r="O15" s="140">
        <v>81</v>
      </c>
      <c r="Q15" s="125"/>
    </row>
    <row r="16" spans="1:17" s="124" customFormat="1" ht="22.5">
      <c r="A16" s="137"/>
      <c r="B16" s="138" t="s">
        <v>170</v>
      </c>
      <c r="C16" s="139">
        <v>0</v>
      </c>
      <c r="D16" s="140">
        <v>5227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5227</v>
      </c>
      <c r="Q16" s="125"/>
    </row>
    <row r="17" spans="1:17" s="124" customFormat="1" ht="12">
      <c r="A17" s="134" t="s">
        <v>171</v>
      </c>
      <c r="B17" s="135"/>
      <c r="C17" s="136">
        <v>73935</v>
      </c>
      <c r="D17" s="136">
        <v>0</v>
      </c>
      <c r="E17" s="136">
        <v>345</v>
      </c>
      <c r="F17" s="136">
        <v>549</v>
      </c>
      <c r="G17" s="136">
        <v>5750</v>
      </c>
      <c r="H17" s="136">
        <v>3456</v>
      </c>
      <c r="I17" s="136">
        <v>0</v>
      </c>
      <c r="J17" s="136">
        <v>115</v>
      </c>
      <c r="K17" s="136">
        <v>5642</v>
      </c>
      <c r="L17" s="136">
        <v>23000</v>
      </c>
      <c r="M17" s="136">
        <v>0</v>
      </c>
      <c r="N17" s="136">
        <v>22400</v>
      </c>
      <c r="O17" s="136">
        <v>61257</v>
      </c>
      <c r="Q17" s="125"/>
    </row>
    <row r="18" spans="1:17" s="124" customFormat="1" ht="12">
      <c r="A18" s="137"/>
      <c r="B18" s="138" t="s">
        <v>172</v>
      </c>
      <c r="C18" s="139">
        <v>0</v>
      </c>
      <c r="D18" s="140">
        <v>0</v>
      </c>
      <c r="E18" s="140">
        <v>345</v>
      </c>
      <c r="F18" s="140">
        <v>549</v>
      </c>
      <c r="G18" s="140">
        <v>138</v>
      </c>
      <c r="H18" s="140">
        <v>449</v>
      </c>
      <c r="I18" s="140">
        <v>0</v>
      </c>
      <c r="J18" s="140">
        <v>115</v>
      </c>
      <c r="K18" s="140">
        <v>359</v>
      </c>
      <c r="L18" s="140">
        <v>0</v>
      </c>
      <c r="M18" s="140">
        <v>0</v>
      </c>
      <c r="N18" s="140">
        <v>0</v>
      </c>
      <c r="O18" s="140">
        <v>1955</v>
      </c>
      <c r="Q18" s="125"/>
    </row>
    <row r="19" spans="1:17" s="124" customFormat="1" ht="12">
      <c r="A19" s="137"/>
      <c r="B19" s="138" t="s">
        <v>173</v>
      </c>
      <c r="C19" s="139">
        <v>0</v>
      </c>
      <c r="D19" s="140">
        <v>0</v>
      </c>
      <c r="E19" s="140">
        <v>0</v>
      </c>
      <c r="F19" s="140">
        <v>0</v>
      </c>
      <c r="G19" s="140">
        <v>5612</v>
      </c>
      <c r="H19" s="140">
        <v>3007</v>
      </c>
      <c r="I19" s="140">
        <v>0</v>
      </c>
      <c r="J19" s="140">
        <v>0</v>
      </c>
      <c r="K19" s="140">
        <v>5283</v>
      </c>
      <c r="L19" s="140">
        <v>0</v>
      </c>
      <c r="M19" s="140">
        <v>0</v>
      </c>
      <c r="N19" s="140">
        <v>22400</v>
      </c>
      <c r="O19" s="140">
        <v>36302</v>
      </c>
      <c r="Q19" s="125"/>
    </row>
    <row r="20" spans="1:17" s="124" customFormat="1" ht="12">
      <c r="A20" s="137"/>
      <c r="B20" s="138" t="s">
        <v>191</v>
      </c>
      <c r="C20" s="139">
        <v>0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>
        <v>23000</v>
      </c>
      <c r="M20" s="140">
        <v>0</v>
      </c>
      <c r="N20" s="140">
        <v>0</v>
      </c>
      <c r="O20" s="140">
        <v>23000</v>
      </c>
      <c r="Q20" s="125"/>
    </row>
    <row r="21" spans="1:17" s="124" customFormat="1" ht="12">
      <c r="A21" s="134" t="s">
        <v>174</v>
      </c>
      <c r="B21" s="135"/>
      <c r="C21" s="136">
        <v>6656311</v>
      </c>
      <c r="D21" s="136">
        <v>386685</v>
      </c>
      <c r="E21" s="136">
        <v>393341</v>
      </c>
      <c r="F21" s="136">
        <v>314532</v>
      </c>
      <c r="G21" s="136">
        <v>595476</v>
      </c>
      <c r="H21" s="136">
        <v>882745</v>
      </c>
      <c r="I21" s="136">
        <v>564237</v>
      </c>
      <c r="J21" s="136">
        <v>637298</v>
      </c>
      <c r="K21" s="136">
        <v>513649</v>
      </c>
      <c r="L21" s="136">
        <v>739692</v>
      </c>
      <c r="M21" s="136">
        <v>749205</v>
      </c>
      <c r="N21" s="136">
        <v>516120</v>
      </c>
      <c r="O21" s="136">
        <v>6292980</v>
      </c>
      <c r="Q21" s="125"/>
    </row>
    <row r="22" spans="1:17" s="124" customFormat="1" ht="12">
      <c r="A22" s="137"/>
      <c r="B22" s="138" t="s">
        <v>175</v>
      </c>
      <c r="C22" s="139">
        <v>0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1000</v>
      </c>
      <c r="K22" s="140">
        <v>0</v>
      </c>
      <c r="L22" s="140">
        <v>0</v>
      </c>
      <c r="M22" s="140">
        <v>0</v>
      </c>
      <c r="N22" s="140">
        <v>0</v>
      </c>
      <c r="O22" s="140">
        <v>1000</v>
      </c>
      <c r="Q22" s="125"/>
    </row>
    <row r="23" spans="1:17" s="124" customFormat="1" ht="12">
      <c r="A23" s="137"/>
      <c r="B23" s="138" t="s">
        <v>4</v>
      </c>
      <c r="C23" s="139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18650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18650</v>
      </c>
      <c r="Q23" s="125"/>
    </row>
    <row r="24" spans="1:17" s="124" customFormat="1" ht="12">
      <c r="A24" s="137"/>
      <c r="B24" s="138" t="s">
        <v>11</v>
      </c>
      <c r="C24" s="139">
        <v>0</v>
      </c>
      <c r="D24" s="140">
        <v>0</v>
      </c>
      <c r="E24" s="140">
        <v>12000</v>
      </c>
      <c r="F24" s="140">
        <v>3600</v>
      </c>
      <c r="G24" s="140">
        <v>3000</v>
      </c>
      <c r="H24" s="140">
        <v>0</v>
      </c>
      <c r="I24" s="140">
        <v>6600</v>
      </c>
      <c r="J24" s="140">
        <v>0</v>
      </c>
      <c r="K24" s="140">
        <v>10800</v>
      </c>
      <c r="L24" s="140">
        <v>0</v>
      </c>
      <c r="M24" s="140">
        <v>4800</v>
      </c>
      <c r="N24" s="140">
        <v>7800</v>
      </c>
      <c r="O24" s="140">
        <v>48600</v>
      </c>
      <c r="Q24" s="125"/>
    </row>
    <row r="25" spans="1:17" s="124" customFormat="1" ht="12">
      <c r="A25" s="137"/>
      <c r="B25" s="138" t="s">
        <v>172</v>
      </c>
      <c r="C25" s="139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359</v>
      </c>
      <c r="N25" s="140">
        <v>239</v>
      </c>
      <c r="O25" s="140">
        <v>598</v>
      </c>
      <c r="Q25" s="125"/>
    </row>
    <row r="26" spans="1:17" s="124" customFormat="1" ht="12">
      <c r="A26" s="137"/>
      <c r="B26" s="138" t="s">
        <v>10</v>
      </c>
      <c r="C26" s="139">
        <v>0</v>
      </c>
      <c r="D26" s="140">
        <v>0</v>
      </c>
      <c r="E26" s="140">
        <v>1961</v>
      </c>
      <c r="F26" s="140">
        <v>2942</v>
      </c>
      <c r="G26" s="140">
        <v>0</v>
      </c>
      <c r="H26" s="140">
        <v>0</v>
      </c>
      <c r="I26" s="140">
        <v>2507</v>
      </c>
      <c r="J26" s="140">
        <v>0</v>
      </c>
      <c r="K26" s="140">
        <v>7673</v>
      </c>
      <c r="L26" s="140">
        <v>0</v>
      </c>
      <c r="M26" s="140">
        <v>25805</v>
      </c>
      <c r="N26" s="140">
        <v>0</v>
      </c>
      <c r="O26" s="140">
        <v>40888</v>
      </c>
      <c r="Q26" s="125"/>
    </row>
    <row r="27" spans="1:17" s="124" customFormat="1" ht="12">
      <c r="A27" s="137"/>
      <c r="B27" s="138" t="s">
        <v>167</v>
      </c>
      <c r="C27" s="139">
        <v>0</v>
      </c>
      <c r="D27" s="140">
        <v>14540</v>
      </c>
      <c r="E27" s="140">
        <v>29534</v>
      </c>
      <c r="F27" s="140">
        <v>34050</v>
      </c>
      <c r="G27" s="140">
        <v>29068</v>
      </c>
      <c r="H27" s="140">
        <v>30506</v>
      </c>
      <c r="I27" s="140">
        <v>68136</v>
      </c>
      <c r="J27" s="140">
        <v>88602</v>
      </c>
      <c r="K27" s="140">
        <v>119068</v>
      </c>
      <c r="L27" s="140">
        <v>64814</v>
      </c>
      <c r="M27" s="140">
        <v>107436</v>
      </c>
      <c r="N27" s="140">
        <v>0</v>
      </c>
      <c r="O27" s="140">
        <v>585754</v>
      </c>
      <c r="Q27" s="125"/>
    </row>
    <row r="28" spans="1:17" s="124" customFormat="1" ht="12">
      <c r="A28" s="137"/>
      <c r="B28" s="138" t="s">
        <v>168</v>
      </c>
      <c r="C28" s="139">
        <v>0</v>
      </c>
      <c r="D28" s="140">
        <v>123763</v>
      </c>
      <c r="E28" s="140">
        <v>138962</v>
      </c>
      <c r="F28" s="140">
        <v>130995</v>
      </c>
      <c r="G28" s="140">
        <v>127219</v>
      </c>
      <c r="H28" s="140">
        <v>129633</v>
      </c>
      <c r="I28" s="140">
        <v>111179</v>
      </c>
      <c r="J28" s="140">
        <v>144939</v>
      </c>
      <c r="K28" s="140">
        <v>130963</v>
      </c>
      <c r="L28" s="140">
        <v>166089</v>
      </c>
      <c r="M28" s="140">
        <v>160138</v>
      </c>
      <c r="N28" s="140">
        <v>86873</v>
      </c>
      <c r="O28" s="140">
        <v>1450753</v>
      </c>
      <c r="Q28" s="125"/>
    </row>
    <row r="29" spans="1:17" s="124" customFormat="1" ht="12">
      <c r="A29" s="137"/>
      <c r="B29" s="138" t="s">
        <v>176</v>
      </c>
      <c r="C29" s="139">
        <v>0</v>
      </c>
      <c r="D29" s="140">
        <v>11256</v>
      </c>
      <c r="E29" s="140">
        <v>12126</v>
      </c>
      <c r="F29" s="140">
        <v>757</v>
      </c>
      <c r="G29" s="140">
        <v>12096</v>
      </c>
      <c r="H29" s="140">
        <v>12668</v>
      </c>
      <c r="I29" s="140">
        <v>14552</v>
      </c>
      <c r="J29" s="140">
        <v>1008</v>
      </c>
      <c r="K29" s="140">
        <v>0</v>
      </c>
      <c r="L29" s="140">
        <v>14016</v>
      </c>
      <c r="M29" s="140">
        <v>13018</v>
      </c>
      <c r="N29" s="140">
        <v>504</v>
      </c>
      <c r="O29" s="140">
        <v>92001</v>
      </c>
      <c r="Q29" s="125"/>
    </row>
    <row r="30" spans="1:17" s="124" customFormat="1" ht="12">
      <c r="A30" s="137"/>
      <c r="B30" s="138" t="s">
        <v>177</v>
      </c>
      <c r="C30" s="139">
        <v>0</v>
      </c>
      <c r="D30" s="140">
        <v>630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150</v>
      </c>
      <c r="M30" s="140">
        <v>0</v>
      </c>
      <c r="N30" s="140">
        <v>0</v>
      </c>
      <c r="O30" s="140">
        <v>780</v>
      </c>
      <c r="Q30" s="125"/>
    </row>
    <row r="31" spans="1:17" s="124" customFormat="1" ht="12">
      <c r="A31" s="137"/>
      <c r="B31" s="138" t="s">
        <v>178</v>
      </c>
      <c r="C31" s="139">
        <v>0</v>
      </c>
      <c r="D31" s="140">
        <v>0</v>
      </c>
      <c r="E31" s="140">
        <v>6000</v>
      </c>
      <c r="F31" s="140">
        <v>0</v>
      </c>
      <c r="G31" s="140">
        <v>0</v>
      </c>
      <c r="H31" s="140">
        <v>0</v>
      </c>
      <c r="I31" s="140">
        <v>0</v>
      </c>
      <c r="J31" s="140">
        <v>6000</v>
      </c>
      <c r="K31" s="140">
        <v>0</v>
      </c>
      <c r="L31" s="140">
        <v>0</v>
      </c>
      <c r="M31" s="140">
        <v>0</v>
      </c>
      <c r="N31" s="140">
        <v>0</v>
      </c>
      <c r="O31" s="140">
        <v>12000</v>
      </c>
      <c r="Q31" s="125"/>
    </row>
    <row r="32" spans="1:17" s="124" customFormat="1" ht="12">
      <c r="A32" s="137"/>
      <c r="B32" s="138" t="s">
        <v>173</v>
      </c>
      <c r="C32" s="139">
        <v>0</v>
      </c>
      <c r="D32" s="140">
        <v>0</v>
      </c>
      <c r="E32" s="140">
        <v>34000</v>
      </c>
      <c r="F32" s="140">
        <v>0</v>
      </c>
      <c r="G32" s="140">
        <v>23638</v>
      </c>
      <c r="H32" s="140">
        <v>16993</v>
      </c>
      <c r="I32" s="140">
        <v>11000</v>
      </c>
      <c r="J32" s="140">
        <v>0</v>
      </c>
      <c r="K32" s="140">
        <v>19467</v>
      </c>
      <c r="L32" s="140">
        <v>34000</v>
      </c>
      <c r="M32" s="140">
        <v>0</v>
      </c>
      <c r="N32" s="140">
        <v>0</v>
      </c>
      <c r="O32" s="140">
        <v>139098</v>
      </c>
      <c r="Q32" s="125"/>
    </row>
    <row r="33" spans="1:17" s="124" customFormat="1" ht="12">
      <c r="A33" s="137"/>
      <c r="B33" s="138" t="s">
        <v>169</v>
      </c>
      <c r="C33" s="139">
        <v>0</v>
      </c>
      <c r="D33" s="140">
        <v>136708</v>
      </c>
      <c r="E33" s="140">
        <v>41943</v>
      </c>
      <c r="F33" s="140">
        <v>18360</v>
      </c>
      <c r="G33" s="140">
        <v>246190</v>
      </c>
      <c r="H33" s="140">
        <v>547365</v>
      </c>
      <c r="I33" s="140">
        <v>83809</v>
      </c>
      <c r="J33" s="140">
        <v>209768</v>
      </c>
      <c r="K33" s="140">
        <v>114728</v>
      </c>
      <c r="L33" s="140">
        <v>412236</v>
      </c>
      <c r="M33" s="140">
        <v>255407</v>
      </c>
      <c r="N33" s="140">
        <v>360278</v>
      </c>
      <c r="O33" s="140">
        <v>2426792</v>
      </c>
      <c r="Q33" s="125"/>
    </row>
    <row r="34" spans="1:17" s="124" customFormat="1" ht="12">
      <c r="A34" s="137"/>
      <c r="B34" s="138" t="s">
        <v>179</v>
      </c>
      <c r="C34" s="139">
        <v>0</v>
      </c>
      <c r="D34" s="140">
        <v>2431</v>
      </c>
      <c r="E34" s="140">
        <v>4136</v>
      </c>
      <c r="F34" s="140">
        <v>3482</v>
      </c>
      <c r="G34" s="140">
        <v>3575</v>
      </c>
      <c r="H34" s="140">
        <v>1825</v>
      </c>
      <c r="I34" s="140">
        <v>2458</v>
      </c>
      <c r="J34" s="140">
        <v>3392</v>
      </c>
      <c r="K34" s="140">
        <v>4165</v>
      </c>
      <c r="L34" s="140">
        <v>874</v>
      </c>
      <c r="M34" s="140">
        <v>9904</v>
      </c>
      <c r="N34" s="140">
        <v>6996</v>
      </c>
      <c r="O34" s="140">
        <v>43238</v>
      </c>
      <c r="Q34" s="125"/>
    </row>
    <row r="35" spans="1:17" s="124" customFormat="1" ht="12">
      <c r="A35" s="137"/>
      <c r="B35" s="138" t="s">
        <v>180</v>
      </c>
      <c r="C35" s="139">
        <v>0</v>
      </c>
      <c r="D35" s="140">
        <v>2112</v>
      </c>
      <c r="E35" s="140">
        <v>3168</v>
      </c>
      <c r="F35" s="140">
        <v>1584</v>
      </c>
      <c r="G35" s="140">
        <v>1056</v>
      </c>
      <c r="H35" s="140">
        <v>1584</v>
      </c>
      <c r="I35" s="140">
        <v>0</v>
      </c>
      <c r="J35" s="140">
        <v>0</v>
      </c>
      <c r="K35" s="140">
        <v>1056</v>
      </c>
      <c r="L35" s="140">
        <v>0</v>
      </c>
      <c r="M35" s="140">
        <v>0</v>
      </c>
      <c r="N35" s="140">
        <v>3168</v>
      </c>
      <c r="O35" s="140">
        <v>13728</v>
      </c>
      <c r="Q35" s="125"/>
    </row>
    <row r="36" spans="1:17" s="124" customFormat="1" ht="22.5">
      <c r="A36" s="137"/>
      <c r="B36" s="138" t="s">
        <v>8</v>
      </c>
      <c r="C36" s="139">
        <v>0</v>
      </c>
      <c r="D36" s="140">
        <v>0</v>
      </c>
      <c r="E36" s="140">
        <v>0</v>
      </c>
      <c r="F36" s="140">
        <v>1200</v>
      </c>
      <c r="G36" s="140">
        <v>0</v>
      </c>
      <c r="H36" s="140">
        <v>15865</v>
      </c>
      <c r="I36" s="140">
        <v>2400</v>
      </c>
      <c r="J36" s="140">
        <v>0</v>
      </c>
      <c r="K36" s="140">
        <v>0</v>
      </c>
      <c r="L36" s="140">
        <v>2400</v>
      </c>
      <c r="M36" s="140">
        <v>0</v>
      </c>
      <c r="N36" s="140">
        <v>15300</v>
      </c>
      <c r="O36" s="140">
        <v>37165</v>
      </c>
      <c r="Q36" s="125"/>
    </row>
    <row r="37" spans="1:17" s="124" customFormat="1" ht="22.5">
      <c r="A37" s="137"/>
      <c r="B37" s="138" t="s">
        <v>3</v>
      </c>
      <c r="C37" s="139">
        <v>0</v>
      </c>
      <c r="D37" s="140">
        <v>86090</v>
      </c>
      <c r="E37" s="140">
        <v>95198</v>
      </c>
      <c r="F37" s="140">
        <v>92468</v>
      </c>
      <c r="G37" s="140">
        <v>98871</v>
      </c>
      <c r="H37" s="140">
        <v>93370</v>
      </c>
      <c r="I37" s="140">
        <v>253465</v>
      </c>
      <c r="J37" s="140">
        <v>166335</v>
      </c>
      <c r="K37" s="140">
        <v>53820</v>
      </c>
      <c r="L37" s="140">
        <v>34830</v>
      </c>
      <c r="M37" s="140">
        <v>75009</v>
      </c>
      <c r="N37" s="140">
        <v>17117</v>
      </c>
      <c r="O37" s="140">
        <v>1066573</v>
      </c>
      <c r="Q37" s="125"/>
    </row>
    <row r="38" spans="1:17" s="124" customFormat="1" ht="12">
      <c r="A38" s="137"/>
      <c r="B38" s="138" t="s">
        <v>181</v>
      </c>
      <c r="C38" s="139">
        <v>0</v>
      </c>
      <c r="D38" s="140">
        <v>2860</v>
      </c>
      <c r="E38" s="140">
        <v>7784</v>
      </c>
      <c r="F38" s="140">
        <v>0</v>
      </c>
      <c r="G38" s="140">
        <v>23507</v>
      </c>
      <c r="H38" s="140">
        <v>0</v>
      </c>
      <c r="I38" s="140">
        <v>0</v>
      </c>
      <c r="J38" s="140">
        <v>3345</v>
      </c>
      <c r="K38" s="140">
        <v>19986</v>
      </c>
      <c r="L38" s="140">
        <v>0</v>
      </c>
      <c r="M38" s="140">
        <v>24802</v>
      </c>
      <c r="N38" s="140">
        <v>6800</v>
      </c>
      <c r="O38" s="140">
        <v>89084</v>
      </c>
      <c r="Q38" s="125"/>
    </row>
    <row r="39" spans="1:17" s="124" customFormat="1" ht="12">
      <c r="A39" s="137"/>
      <c r="B39" s="138" t="s">
        <v>182</v>
      </c>
      <c r="C39" s="139">
        <v>0</v>
      </c>
      <c r="D39" s="140">
        <v>0</v>
      </c>
      <c r="E39" s="140">
        <v>0</v>
      </c>
      <c r="F39" s="140">
        <v>0</v>
      </c>
      <c r="G39" s="140">
        <v>2022</v>
      </c>
      <c r="H39" s="140">
        <v>0</v>
      </c>
      <c r="I39" s="140">
        <v>0</v>
      </c>
      <c r="J39" s="140">
        <v>990</v>
      </c>
      <c r="K39" s="140">
        <v>0</v>
      </c>
      <c r="L39" s="140">
        <v>0</v>
      </c>
      <c r="M39" s="140">
        <v>0</v>
      </c>
      <c r="N39" s="140">
        <v>2081</v>
      </c>
      <c r="O39" s="140">
        <v>5093</v>
      </c>
      <c r="Q39" s="125"/>
    </row>
    <row r="40" spans="1:17" s="124" customFormat="1" ht="22.5">
      <c r="A40" s="137"/>
      <c r="B40" s="138" t="s">
        <v>183</v>
      </c>
      <c r="C40" s="139">
        <v>0</v>
      </c>
      <c r="D40" s="140">
        <v>0</v>
      </c>
      <c r="E40" s="140">
        <v>2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0">
        <v>4</v>
      </c>
      <c r="L40" s="140">
        <v>0</v>
      </c>
      <c r="M40" s="140">
        <v>0</v>
      </c>
      <c r="N40" s="140">
        <v>6</v>
      </c>
      <c r="O40" s="140">
        <v>12</v>
      </c>
      <c r="Q40" s="125"/>
    </row>
    <row r="41" spans="1:17" s="124" customFormat="1" ht="12">
      <c r="A41" s="137"/>
      <c r="B41" s="138" t="s">
        <v>184</v>
      </c>
      <c r="C41" s="139">
        <v>0</v>
      </c>
      <c r="D41" s="140">
        <v>0</v>
      </c>
      <c r="E41" s="140">
        <v>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1200</v>
      </c>
      <c r="L41" s="140">
        <v>0</v>
      </c>
      <c r="M41" s="140">
        <v>0</v>
      </c>
      <c r="N41" s="140">
        <v>0</v>
      </c>
      <c r="O41" s="140">
        <v>1200</v>
      </c>
      <c r="Q41" s="125"/>
    </row>
    <row r="42" spans="1:17" s="124" customFormat="1" ht="22.5">
      <c r="A42" s="137"/>
      <c r="B42" s="138" t="s">
        <v>170</v>
      </c>
      <c r="C42" s="139">
        <v>0</v>
      </c>
      <c r="D42" s="140">
        <v>6295</v>
      </c>
      <c r="E42" s="140">
        <v>6527</v>
      </c>
      <c r="F42" s="140">
        <v>25094</v>
      </c>
      <c r="G42" s="140">
        <v>25234</v>
      </c>
      <c r="H42" s="140">
        <v>14286</v>
      </c>
      <c r="I42" s="140">
        <v>8131</v>
      </c>
      <c r="J42" s="140">
        <v>11919</v>
      </c>
      <c r="K42" s="140">
        <v>30719</v>
      </c>
      <c r="L42" s="140">
        <v>10283</v>
      </c>
      <c r="M42" s="140">
        <v>15527</v>
      </c>
      <c r="N42" s="140">
        <v>8958</v>
      </c>
      <c r="O42" s="140">
        <v>162973</v>
      </c>
      <c r="Q42" s="125"/>
    </row>
    <row r="43" spans="1:17" s="124" customFormat="1" ht="12">
      <c r="A43" s="137"/>
      <c r="B43" s="138" t="s">
        <v>191</v>
      </c>
      <c r="C43" s="139">
        <v>0</v>
      </c>
      <c r="D43" s="140">
        <v>0</v>
      </c>
      <c r="E43" s="140">
        <v>0</v>
      </c>
      <c r="F43" s="140">
        <v>0</v>
      </c>
      <c r="G43" s="140">
        <v>0</v>
      </c>
      <c r="H43" s="140">
        <v>0</v>
      </c>
      <c r="I43" s="140">
        <v>0</v>
      </c>
      <c r="J43" s="140">
        <v>0</v>
      </c>
      <c r="K43" s="140">
        <v>0</v>
      </c>
      <c r="L43" s="140">
        <v>0</v>
      </c>
      <c r="M43" s="140">
        <v>57000</v>
      </c>
      <c r="N43" s="140">
        <v>0</v>
      </c>
      <c r="O43" s="140">
        <v>57000</v>
      </c>
      <c r="Q43" s="125"/>
    </row>
    <row r="44" spans="1:17" s="124" customFormat="1" ht="22.5">
      <c r="A44" s="130" t="s">
        <v>185</v>
      </c>
      <c r="B44" s="131"/>
      <c r="C44" s="132">
        <v>5261000</v>
      </c>
      <c r="D44" s="133">
        <v>21504</v>
      </c>
      <c r="E44" s="133">
        <v>61071</v>
      </c>
      <c r="F44" s="133">
        <v>0</v>
      </c>
      <c r="G44" s="133">
        <v>29550</v>
      </c>
      <c r="H44" s="133">
        <v>50210</v>
      </c>
      <c r="I44" s="133">
        <v>23001</v>
      </c>
      <c r="J44" s="133">
        <v>57985</v>
      </c>
      <c r="K44" s="133">
        <v>40000</v>
      </c>
      <c r="L44" s="133">
        <v>37125</v>
      </c>
      <c r="M44" s="133">
        <v>0</v>
      </c>
      <c r="N44" s="133">
        <v>39850</v>
      </c>
      <c r="O44" s="133">
        <v>360296</v>
      </c>
      <c r="Q44" s="125"/>
    </row>
    <row r="45" spans="1:17" s="124" customFormat="1" ht="12">
      <c r="A45" s="134" t="s">
        <v>165</v>
      </c>
      <c r="B45" s="135"/>
      <c r="C45" s="136">
        <v>819641</v>
      </c>
      <c r="D45" s="136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6">
        <v>0</v>
      </c>
      <c r="O45" s="136">
        <v>0</v>
      </c>
      <c r="Q45" s="125"/>
    </row>
    <row r="46" spans="1:17" s="124" customFormat="1" ht="12">
      <c r="A46" s="137"/>
      <c r="B46" s="138" t="s">
        <v>4</v>
      </c>
      <c r="C46" s="139">
        <v>600076</v>
      </c>
      <c r="D46" s="140">
        <v>0</v>
      </c>
      <c r="E46" s="140"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0">
        <v>0</v>
      </c>
      <c r="M46" s="140">
        <v>0</v>
      </c>
      <c r="N46" s="140">
        <v>0</v>
      </c>
      <c r="O46" s="140">
        <v>0</v>
      </c>
      <c r="Q46" s="125"/>
    </row>
    <row r="47" spans="1:17" s="124" customFormat="1" ht="12">
      <c r="A47" s="137"/>
      <c r="B47" s="138" t="s">
        <v>172</v>
      </c>
      <c r="C47" s="139">
        <v>219565</v>
      </c>
      <c r="D47" s="140">
        <v>0</v>
      </c>
      <c r="E47" s="140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0">
        <v>0</v>
      </c>
      <c r="Q47" s="125"/>
    </row>
    <row r="48" spans="1:17" s="124" customFormat="1" ht="12">
      <c r="A48" s="134" t="s">
        <v>174</v>
      </c>
      <c r="B48" s="135"/>
      <c r="C48" s="136">
        <v>4441359</v>
      </c>
      <c r="D48" s="136">
        <v>21504</v>
      </c>
      <c r="E48" s="136">
        <v>61071</v>
      </c>
      <c r="F48" s="136">
        <v>0</v>
      </c>
      <c r="G48" s="136">
        <v>29550</v>
      </c>
      <c r="H48" s="136">
        <v>50210</v>
      </c>
      <c r="I48" s="136">
        <v>23001</v>
      </c>
      <c r="J48" s="136">
        <v>57985</v>
      </c>
      <c r="K48" s="136">
        <v>40000</v>
      </c>
      <c r="L48" s="136">
        <v>37125</v>
      </c>
      <c r="M48" s="136">
        <v>0</v>
      </c>
      <c r="N48" s="136">
        <v>39850</v>
      </c>
      <c r="O48" s="136">
        <v>360296</v>
      </c>
      <c r="Q48" s="125"/>
    </row>
    <row r="49" spans="1:17" s="124" customFormat="1" ht="12">
      <c r="A49" s="137"/>
      <c r="B49" s="138" t="s">
        <v>10</v>
      </c>
      <c r="C49" s="139">
        <v>0</v>
      </c>
      <c r="D49" s="140">
        <v>21504</v>
      </c>
      <c r="E49" s="140">
        <v>35496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57000</v>
      </c>
      <c r="Q49" s="125"/>
    </row>
    <row r="50" spans="1:17" s="124" customFormat="1" ht="12">
      <c r="A50" s="137"/>
      <c r="B50" s="138" t="s">
        <v>173</v>
      </c>
      <c r="C50" s="139">
        <v>0</v>
      </c>
      <c r="D50" s="140">
        <v>0</v>
      </c>
      <c r="E50" s="140">
        <v>0</v>
      </c>
      <c r="F50" s="140">
        <v>0</v>
      </c>
      <c r="G50" s="140">
        <v>9000</v>
      </c>
      <c r="H50" s="140">
        <v>0</v>
      </c>
      <c r="I50" s="140">
        <v>23000</v>
      </c>
      <c r="J50" s="140">
        <v>0</v>
      </c>
      <c r="K50" s="140">
        <v>40000</v>
      </c>
      <c r="L50" s="140">
        <v>0</v>
      </c>
      <c r="M50" s="140">
        <v>0</v>
      </c>
      <c r="N50" s="140">
        <v>0</v>
      </c>
      <c r="O50" s="140">
        <v>72000</v>
      </c>
      <c r="Q50" s="125"/>
    </row>
    <row r="51" spans="1:17" s="124" customFormat="1" ht="22.5">
      <c r="A51" s="137"/>
      <c r="B51" s="138" t="s">
        <v>8</v>
      </c>
      <c r="C51" s="139">
        <v>0</v>
      </c>
      <c r="D51" s="140">
        <v>0</v>
      </c>
      <c r="E51" s="140">
        <v>0</v>
      </c>
      <c r="F51" s="140">
        <v>0</v>
      </c>
      <c r="G51" s="140">
        <v>0</v>
      </c>
      <c r="H51" s="140">
        <v>7000</v>
      </c>
      <c r="I51" s="140">
        <v>0</v>
      </c>
      <c r="J51" s="140">
        <v>10000</v>
      </c>
      <c r="K51" s="140">
        <v>0</v>
      </c>
      <c r="L51" s="140">
        <v>0</v>
      </c>
      <c r="M51" s="140">
        <v>0</v>
      </c>
      <c r="N51" s="140">
        <v>0</v>
      </c>
      <c r="O51" s="140">
        <v>17000</v>
      </c>
      <c r="Q51" s="125"/>
    </row>
    <row r="52" spans="1:17" s="124" customFormat="1" ht="22.5">
      <c r="A52" s="137"/>
      <c r="B52" s="138" t="s">
        <v>3</v>
      </c>
      <c r="C52" s="139">
        <v>0</v>
      </c>
      <c r="D52" s="140">
        <v>0</v>
      </c>
      <c r="E52" s="140">
        <v>25575</v>
      </c>
      <c r="F52" s="140">
        <v>0</v>
      </c>
      <c r="G52" s="140">
        <v>20550</v>
      </c>
      <c r="H52" s="140">
        <v>43210</v>
      </c>
      <c r="I52" s="140">
        <v>1</v>
      </c>
      <c r="J52" s="140">
        <v>47985</v>
      </c>
      <c r="K52" s="140">
        <v>0</v>
      </c>
      <c r="L52" s="140">
        <v>37125</v>
      </c>
      <c r="M52" s="140">
        <v>0</v>
      </c>
      <c r="N52" s="140">
        <v>39850</v>
      </c>
      <c r="O52" s="140">
        <v>214296</v>
      </c>
      <c r="Q52" s="125"/>
    </row>
    <row r="53" spans="1:17" s="124" customFormat="1" ht="22.5">
      <c r="A53" s="130" t="s">
        <v>186</v>
      </c>
      <c r="B53" s="131"/>
      <c r="C53" s="132">
        <v>3321300</v>
      </c>
      <c r="D53" s="133">
        <v>25690</v>
      </c>
      <c r="E53" s="133">
        <v>38564</v>
      </c>
      <c r="F53" s="133">
        <v>0</v>
      </c>
      <c r="G53" s="133">
        <v>95394</v>
      </c>
      <c r="H53" s="133">
        <v>105134</v>
      </c>
      <c r="I53" s="133">
        <v>180755</v>
      </c>
      <c r="J53" s="133">
        <v>176600</v>
      </c>
      <c r="K53" s="133">
        <v>27761</v>
      </c>
      <c r="L53" s="133">
        <v>27217</v>
      </c>
      <c r="M53" s="133">
        <v>71111</v>
      </c>
      <c r="N53" s="133">
        <v>163300</v>
      </c>
      <c r="O53" s="133">
        <v>911526</v>
      </c>
      <c r="Q53" s="125"/>
    </row>
    <row r="54" spans="1:17" s="124" customFormat="1" ht="12">
      <c r="A54" s="134" t="s">
        <v>165</v>
      </c>
      <c r="B54" s="135"/>
      <c r="C54" s="136">
        <v>3175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Q54" s="125"/>
    </row>
    <row r="55" spans="1:17" s="124" customFormat="1" ht="22.5">
      <c r="A55" s="137"/>
      <c r="B55" s="138" t="s">
        <v>3</v>
      </c>
      <c r="C55" s="139">
        <v>3175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Q55" s="125"/>
    </row>
    <row r="56" spans="1:17" s="124" customFormat="1" ht="12">
      <c r="A56" s="134" t="s">
        <v>174</v>
      </c>
      <c r="B56" s="135"/>
      <c r="C56" s="136">
        <v>3318125</v>
      </c>
      <c r="D56" s="136">
        <v>25690</v>
      </c>
      <c r="E56" s="136">
        <v>38564</v>
      </c>
      <c r="F56" s="136">
        <v>0</v>
      </c>
      <c r="G56" s="136">
        <v>95394</v>
      </c>
      <c r="H56" s="136">
        <v>105134</v>
      </c>
      <c r="I56" s="136">
        <v>180755</v>
      </c>
      <c r="J56" s="136">
        <v>176600</v>
      </c>
      <c r="K56" s="136">
        <v>27761</v>
      </c>
      <c r="L56" s="136">
        <v>27217</v>
      </c>
      <c r="M56" s="136">
        <v>71111</v>
      </c>
      <c r="N56" s="136">
        <v>163300</v>
      </c>
      <c r="O56" s="136">
        <v>911526</v>
      </c>
      <c r="Q56" s="125"/>
    </row>
    <row r="57" spans="1:17" s="124" customFormat="1" ht="22.5">
      <c r="A57" s="137"/>
      <c r="B57" s="138" t="s">
        <v>8</v>
      </c>
      <c r="C57" s="139">
        <v>0</v>
      </c>
      <c r="D57" s="140">
        <v>25690</v>
      </c>
      <c r="E57" s="140">
        <v>31306</v>
      </c>
      <c r="F57" s="140">
        <v>0</v>
      </c>
      <c r="G57" s="140">
        <v>81701</v>
      </c>
      <c r="H57" s="140">
        <v>105134</v>
      </c>
      <c r="I57" s="140">
        <v>41387</v>
      </c>
      <c r="J57" s="140">
        <v>78761</v>
      </c>
      <c r="K57" s="140">
        <v>27761</v>
      </c>
      <c r="L57" s="140">
        <v>13346</v>
      </c>
      <c r="M57" s="140">
        <v>42911</v>
      </c>
      <c r="N57" s="140">
        <v>10000</v>
      </c>
      <c r="O57" s="140">
        <v>457997</v>
      </c>
      <c r="Q57" s="125"/>
    </row>
    <row r="58" spans="1:17" s="124" customFormat="1" ht="22.5">
      <c r="A58" s="137"/>
      <c r="B58" s="138" t="s">
        <v>3</v>
      </c>
      <c r="C58" s="139">
        <v>0</v>
      </c>
      <c r="D58" s="140">
        <v>0</v>
      </c>
      <c r="E58" s="140">
        <v>7258</v>
      </c>
      <c r="F58" s="140">
        <v>0</v>
      </c>
      <c r="G58" s="140">
        <v>13693</v>
      </c>
      <c r="H58" s="140">
        <v>0</v>
      </c>
      <c r="I58" s="140">
        <v>139368</v>
      </c>
      <c r="J58" s="140">
        <v>94575</v>
      </c>
      <c r="K58" s="140">
        <v>0</v>
      </c>
      <c r="L58" s="140">
        <v>13871</v>
      </c>
      <c r="M58" s="140">
        <v>28200</v>
      </c>
      <c r="N58" s="140">
        <v>153300</v>
      </c>
      <c r="O58" s="140">
        <v>450265</v>
      </c>
      <c r="Q58" s="125"/>
    </row>
    <row r="59" spans="1:17" s="124" customFormat="1" ht="12">
      <c r="A59" s="137"/>
      <c r="B59" s="138" t="s">
        <v>181</v>
      </c>
      <c r="C59" s="139">
        <v>0</v>
      </c>
      <c r="D59" s="140">
        <v>0</v>
      </c>
      <c r="E59" s="140">
        <v>0</v>
      </c>
      <c r="F59" s="140">
        <v>0</v>
      </c>
      <c r="G59" s="140">
        <v>0</v>
      </c>
      <c r="H59" s="140">
        <v>0</v>
      </c>
      <c r="I59" s="140">
        <v>0</v>
      </c>
      <c r="J59" s="140">
        <v>3264</v>
      </c>
      <c r="K59" s="140">
        <v>0</v>
      </c>
      <c r="L59" s="140">
        <v>0</v>
      </c>
      <c r="M59" s="140">
        <v>0</v>
      </c>
      <c r="N59" s="140">
        <v>0</v>
      </c>
      <c r="O59" s="140">
        <v>3264</v>
      </c>
      <c r="Q59" s="125"/>
    </row>
    <row r="60" spans="1:17" s="124" customFormat="1" ht="22.5">
      <c r="A60" s="130" t="s">
        <v>187</v>
      </c>
      <c r="B60" s="131"/>
      <c r="C60" s="132">
        <v>224981</v>
      </c>
      <c r="D60" s="133">
        <v>0</v>
      </c>
      <c r="E60" s="133">
        <v>0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0</v>
      </c>
      <c r="M60" s="133">
        <v>0</v>
      </c>
      <c r="N60" s="133">
        <v>0</v>
      </c>
      <c r="O60" s="133">
        <v>0</v>
      </c>
      <c r="Q60" s="125"/>
    </row>
    <row r="61" spans="1:17" s="124" customFormat="1" ht="12">
      <c r="A61" s="134" t="s">
        <v>165</v>
      </c>
      <c r="B61" s="135"/>
      <c r="C61" s="136">
        <v>224981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  <c r="Q61" s="125"/>
    </row>
    <row r="62" spans="1:17" s="124" customFormat="1" ht="12">
      <c r="A62" s="137"/>
      <c r="B62" s="138" t="s">
        <v>15</v>
      </c>
      <c r="C62" s="139">
        <v>161161</v>
      </c>
      <c r="D62" s="140">
        <v>0</v>
      </c>
      <c r="E62" s="140">
        <v>0</v>
      </c>
      <c r="F62" s="140">
        <v>0</v>
      </c>
      <c r="G62" s="140">
        <v>0</v>
      </c>
      <c r="H62" s="140">
        <v>0</v>
      </c>
      <c r="I62" s="140">
        <v>0</v>
      </c>
      <c r="J62" s="140">
        <v>0</v>
      </c>
      <c r="K62" s="140">
        <v>0</v>
      </c>
      <c r="L62" s="140">
        <v>0</v>
      </c>
      <c r="M62" s="140">
        <v>0</v>
      </c>
      <c r="N62" s="140">
        <v>0</v>
      </c>
      <c r="O62" s="140">
        <v>0</v>
      </c>
      <c r="Q62" s="125"/>
    </row>
    <row r="63" spans="1:17" s="124" customFormat="1" ht="22.5">
      <c r="A63" s="137"/>
      <c r="B63" s="138" t="s">
        <v>3</v>
      </c>
      <c r="C63" s="139">
        <v>63820</v>
      </c>
      <c r="D63" s="140">
        <v>0</v>
      </c>
      <c r="E63" s="140">
        <v>0</v>
      </c>
      <c r="F63" s="140"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  <c r="L63" s="140">
        <v>0</v>
      </c>
      <c r="M63" s="140">
        <v>0</v>
      </c>
      <c r="N63" s="140">
        <v>0</v>
      </c>
      <c r="O63" s="140">
        <v>0</v>
      </c>
      <c r="Q63" s="125"/>
    </row>
    <row r="64" spans="1:17" s="124" customFormat="1" ht="22.5">
      <c r="A64" s="130" t="s">
        <v>188</v>
      </c>
      <c r="B64" s="131"/>
      <c r="C64" s="132">
        <v>6080500</v>
      </c>
      <c r="D64" s="133">
        <v>151773</v>
      </c>
      <c r="E64" s="133">
        <v>130618</v>
      </c>
      <c r="F64" s="133">
        <v>117361</v>
      </c>
      <c r="G64" s="133">
        <v>148890</v>
      </c>
      <c r="H64" s="133">
        <v>144734</v>
      </c>
      <c r="I64" s="133">
        <v>98638</v>
      </c>
      <c r="J64" s="133">
        <v>233908</v>
      </c>
      <c r="K64" s="133">
        <v>281800</v>
      </c>
      <c r="L64" s="133">
        <v>326864</v>
      </c>
      <c r="M64" s="133">
        <v>476624</v>
      </c>
      <c r="N64" s="133">
        <v>732000</v>
      </c>
      <c r="O64" s="133">
        <v>2843210</v>
      </c>
      <c r="Q64" s="125"/>
    </row>
    <row r="65" spans="1:17" s="124" customFormat="1" ht="12">
      <c r="A65" s="134" t="s">
        <v>174</v>
      </c>
      <c r="B65" s="135"/>
      <c r="C65" s="136">
        <v>6080500</v>
      </c>
      <c r="D65" s="136">
        <v>151773</v>
      </c>
      <c r="E65" s="136">
        <v>130618</v>
      </c>
      <c r="F65" s="136">
        <v>117361</v>
      </c>
      <c r="G65" s="136">
        <v>148890</v>
      </c>
      <c r="H65" s="136">
        <v>144734</v>
      </c>
      <c r="I65" s="136">
        <v>98638</v>
      </c>
      <c r="J65" s="136">
        <v>233908</v>
      </c>
      <c r="K65" s="136">
        <v>281800</v>
      </c>
      <c r="L65" s="136">
        <v>326864</v>
      </c>
      <c r="M65" s="136">
        <v>476624</v>
      </c>
      <c r="N65" s="136">
        <v>732000</v>
      </c>
      <c r="O65" s="136">
        <v>2843210</v>
      </c>
      <c r="Q65" s="125"/>
    </row>
    <row r="66" spans="1:17" s="124" customFormat="1" ht="12">
      <c r="A66" s="137"/>
      <c r="B66" s="138" t="s">
        <v>11</v>
      </c>
      <c r="C66" s="139">
        <v>0</v>
      </c>
      <c r="D66" s="140">
        <v>0</v>
      </c>
      <c r="E66" s="140">
        <v>9925</v>
      </c>
      <c r="F66" s="140">
        <v>0</v>
      </c>
      <c r="G66" s="140">
        <v>0</v>
      </c>
      <c r="H66" s="140">
        <v>0</v>
      </c>
      <c r="I66" s="140">
        <v>0</v>
      </c>
      <c r="J66" s="140">
        <v>0</v>
      </c>
      <c r="K66" s="140">
        <v>0</v>
      </c>
      <c r="L66" s="140">
        <v>0</v>
      </c>
      <c r="M66" s="140">
        <v>0</v>
      </c>
      <c r="N66" s="140">
        <v>0</v>
      </c>
      <c r="O66" s="140">
        <v>9925</v>
      </c>
      <c r="Q66" s="125"/>
    </row>
    <row r="67" spans="1:17" s="124" customFormat="1" ht="12">
      <c r="A67" s="137"/>
      <c r="B67" s="138" t="s">
        <v>172</v>
      </c>
      <c r="C67" s="139">
        <v>0</v>
      </c>
      <c r="D67" s="140">
        <v>5390</v>
      </c>
      <c r="E67" s="140">
        <v>0</v>
      </c>
      <c r="F67" s="140">
        <v>33468</v>
      </c>
      <c r="G67" s="140">
        <v>70677</v>
      </c>
      <c r="H67" s="140">
        <v>15086</v>
      </c>
      <c r="I67" s="140">
        <v>5054</v>
      </c>
      <c r="J67" s="140">
        <v>51138</v>
      </c>
      <c r="K67" s="140">
        <v>68785</v>
      </c>
      <c r="L67" s="140">
        <v>145550</v>
      </c>
      <c r="M67" s="140">
        <v>136917</v>
      </c>
      <c r="N67" s="140">
        <v>110777</v>
      </c>
      <c r="O67" s="140">
        <v>642842</v>
      </c>
      <c r="Q67" s="125"/>
    </row>
    <row r="68" spans="1:17" s="124" customFormat="1" ht="12">
      <c r="A68" s="137"/>
      <c r="B68" s="138" t="s">
        <v>167</v>
      </c>
      <c r="C68" s="139">
        <v>0</v>
      </c>
      <c r="D68" s="140">
        <v>5230</v>
      </c>
      <c r="E68" s="140">
        <v>0</v>
      </c>
      <c r="F68" s="140">
        <v>4358</v>
      </c>
      <c r="G68" s="140">
        <v>0</v>
      </c>
      <c r="H68" s="140">
        <v>8716</v>
      </c>
      <c r="I68" s="140">
        <v>6102</v>
      </c>
      <c r="J68" s="140">
        <v>4358</v>
      </c>
      <c r="K68" s="140">
        <v>4358</v>
      </c>
      <c r="L68" s="140">
        <v>4358</v>
      </c>
      <c r="M68" s="140">
        <v>6538</v>
      </c>
      <c r="N68" s="140">
        <v>0</v>
      </c>
      <c r="O68" s="140">
        <v>44018</v>
      </c>
      <c r="Q68" s="125"/>
    </row>
    <row r="69" spans="1:17" s="124" customFormat="1" ht="12">
      <c r="A69" s="137"/>
      <c r="B69" s="138" t="s">
        <v>168</v>
      </c>
      <c r="C69" s="139">
        <v>0</v>
      </c>
      <c r="D69" s="140">
        <v>0</v>
      </c>
      <c r="E69" s="140">
        <v>0</v>
      </c>
      <c r="F69" s="140">
        <v>0</v>
      </c>
      <c r="G69" s="140">
        <v>0</v>
      </c>
      <c r="H69" s="140">
        <v>12300</v>
      </c>
      <c r="I69" s="140">
        <v>0</v>
      </c>
      <c r="J69" s="140">
        <v>0</v>
      </c>
      <c r="K69" s="140">
        <v>0</v>
      </c>
      <c r="L69" s="140">
        <v>0</v>
      </c>
      <c r="M69" s="140">
        <v>0</v>
      </c>
      <c r="N69" s="140">
        <v>12300</v>
      </c>
      <c r="O69" s="140">
        <v>24600</v>
      </c>
      <c r="Q69" s="125"/>
    </row>
    <row r="70" spans="1:17" s="124" customFormat="1" ht="12">
      <c r="A70" s="137"/>
      <c r="B70" s="138" t="s">
        <v>173</v>
      </c>
      <c r="C70" s="139">
        <v>0</v>
      </c>
      <c r="D70" s="140">
        <v>5825</v>
      </c>
      <c r="E70" s="140">
        <v>0</v>
      </c>
      <c r="F70" s="140">
        <v>54758</v>
      </c>
      <c r="G70" s="140">
        <v>38576</v>
      </c>
      <c r="H70" s="140">
        <v>43473</v>
      </c>
      <c r="I70" s="140">
        <v>18517</v>
      </c>
      <c r="J70" s="140">
        <v>54630</v>
      </c>
      <c r="K70" s="140">
        <v>40272</v>
      </c>
      <c r="L70" s="140">
        <v>36372</v>
      </c>
      <c r="M70" s="140">
        <v>69453</v>
      </c>
      <c r="N70" s="140">
        <v>51014</v>
      </c>
      <c r="O70" s="140">
        <v>412890</v>
      </c>
      <c r="Q70" s="125"/>
    </row>
    <row r="71" spans="1:17" s="124" customFormat="1" ht="12">
      <c r="A71" s="137"/>
      <c r="B71" s="138" t="s">
        <v>169</v>
      </c>
      <c r="C71" s="139">
        <v>0</v>
      </c>
      <c r="D71" s="140">
        <v>75328</v>
      </c>
      <c r="E71" s="140">
        <v>60693</v>
      </c>
      <c r="F71" s="140">
        <v>24777</v>
      </c>
      <c r="G71" s="140">
        <v>39637</v>
      </c>
      <c r="H71" s="140">
        <v>24961</v>
      </c>
      <c r="I71" s="140">
        <v>45605</v>
      </c>
      <c r="J71" s="140">
        <v>87702</v>
      </c>
      <c r="K71" s="140">
        <v>39385</v>
      </c>
      <c r="L71" s="140">
        <v>64584</v>
      </c>
      <c r="M71" s="140">
        <v>68982</v>
      </c>
      <c r="N71" s="140">
        <v>57909</v>
      </c>
      <c r="O71" s="140">
        <v>589563</v>
      </c>
      <c r="Q71" s="125"/>
    </row>
    <row r="72" spans="1:17" s="124" customFormat="1" ht="22.5">
      <c r="A72" s="137"/>
      <c r="B72" s="138" t="s">
        <v>8</v>
      </c>
      <c r="C72" s="139">
        <v>0</v>
      </c>
      <c r="D72" s="140">
        <v>0</v>
      </c>
      <c r="E72" s="140">
        <v>0</v>
      </c>
      <c r="F72" s="140">
        <v>0</v>
      </c>
      <c r="G72" s="140">
        <v>0</v>
      </c>
      <c r="H72" s="140">
        <v>20198</v>
      </c>
      <c r="I72" s="140">
        <v>0</v>
      </c>
      <c r="J72" s="140">
        <v>0</v>
      </c>
      <c r="K72" s="140">
        <v>0</v>
      </c>
      <c r="L72" s="140">
        <v>0</v>
      </c>
      <c r="M72" s="140">
        <v>21734</v>
      </c>
      <c r="N72" s="140">
        <v>0</v>
      </c>
      <c r="O72" s="140">
        <v>41932</v>
      </c>
      <c r="Q72" s="125"/>
    </row>
    <row r="73" spans="1:17" s="124" customFormat="1" ht="22.5">
      <c r="A73" s="137"/>
      <c r="B73" s="138" t="s">
        <v>3</v>
      </c>
      <c r="C73" s="139">
        <v>0</v>
      </c>
      <c r="D73" s="140">
        <v>60000</v>
      </c>
      <c r="E73" s="140">
        <v>60000</v>
      </c>
      <c r="F73" s="140">
        <v>0</v>
      </c>
      <c r="G73" s="140">
        <v>0</v>
      </c>
      <c r="H73" s="140">
        <v>20000</v>
      </c>
      <c r="I73" s="140">
        <v>23360</v>
      </c>
      <c r="J73" s="140">
        <v>36080</v>
      </c>
      <c r="K73" s="140">
        <v>129000</v>
      </c>
      <c r="L73" s="140">
        <v>76000</v>
      </c>
      <c r="M73" s="140">
        <v>173000</v>
      </c>
      <c r="N73" s="140">
        <v>500000</v>
      </c>
      <c r="O73" s="140">
        <v>1077440</v>
      </c>
      <c r="Q73" s="125"/>
    </row>
    <row r="74" spans="1:17" s="124" customFormat="1" ht="12">
      <c r="A74" s="126" t="s">
        <v>60</v>
      </c>
      <c r="B74" s="127"/>
      <c r="C74" s="128">
        <v>135585786</v>
      </c>
      <c r="D74" s="129">
        <v>5263584</v>
      </c>
      <c r="E74" s="129">
        <v>5807981</v>
      </c>
      <c r="F74" s="129">
        <v>5620958</v>
      </c>
      <c r="G74" s="129">
        <v>6684879</v>
      </c>
      <c r="H74" s="129">
        <v>7483502</v>
      </c>
      <c r="I74" s="129">
        <v>6632711</v>
      </c>
      <c r="J74" s="129">
        <v>7566168</v>
      </c>
      <c r="K74" s="129">
        <v>7525003</v>
      </c>
      <c r="L74" s="129">
        <v>8354042</v>
      </c>
      <c r="M74" s="129">
        <v>10174301</v>
      </c>
      <c r="N74" s="129">
        <v>8974099</v>
      </c>
      <c r="O74" s="129">
        <v>80087228</v>
      </c>
      <c r="Q74" s="125"/>
    </row>
    <row r="75" spans="1:17" s="124" customFormat="1" ht="22.5">
      <c r="A75" s="130" t="s">
        <v>189</v>
      </c>
      <c r="B75" s="131"/>
      <c r="C75" s="132">
        <v>48626859</v>
      </c>
      <c r="D75" s="133">
        <v>2065504</v>
      </c>
      <c r="E75" s="133">
        <v>2199925</v>
      </c>
      <c r="F75" s="133">
        <v>2413891</v>
      </c>
      <c r="G75" s="133">
        <v>2809112</v>
      </c>
      <c r="H75" s="133">
        <v>3069871</v>
      </c>
      <c r="I75" s="133">
        <v>3114237</v>
      </c>
      <c r="J75" s="133">
        <v>3027274</v>
      </c>
      <c r="K75" s="133">
        <v>3473914</v>
      </c>
      <c r="L75" s="133">
        <v>3602036</v>
      </c>
      <c r="M75" s="133">
        <v>3853996</v>
      </c>
      <c r="N75" s="133">
        <v>3811769</v>
      </c>
      <c r="O75" s="133">
        <v>33441529</v>
      </c>
      <c r="Q75" s="125"/>
    </row>
    <row r="76" spans="1:17" s="124" customFormat="1" ht="12">
      <c r="A76" s="134" t="s">
        <v>165</v>
      </c>
      <c r="B76" s="135"/>
      <c r="C76" s="136">
        <v>20632000</v>
      </c>
      <c r="D76" s="136">
        <v>189953</v>
      </c>
      <c r="E76" s="136">
        <v>296143</v>
      </c>
      <c r="F76" s="136">
        <v>284317</v>
      </c>
      <c r="G76" s="136">
        <v>276200</v>
      </c>
      <c r="H76" s="136">
        <v>255000</v>
      </c>
      <c r="I76" s="136">
        <v>301696</v>
      </c>
      <c r="J76" s="136">
        <v>258937</v>
      </c>
      <c r="K76" s="136">
        <v>198394</v>
      </c>
      <c r="L76" s="136">
        <v>170813</v>
      </c>
      <c r="M76" s="136">
        <v>205813</v>
      </c>
      <c r="N76" s="136">
        <v>171671</v>
      </c>
      <c r="O76" s="136">
        <v>2608937</v>
      </c>
      <c r="Q76" s="125"/>
    </row>
    <row r="77" spans="1:17" s="124" customFormat="1" ht="12">
      <c r="A77" s="137"/>
      <c r="B77" s="138" t="s">
        <v>273</v>
      </c>
      <c r="C77" s="139">
        <v>100000</v>
      </c>
      <c r="D77" s="140">
        <v>1173</v>
      </c>
      <c r="E77" s="140">
        <v>0</v>
      </c>
      <c r="F77" s="140">
        <v>0</v>
      </c>
      <c r="G77" s="140">
        <v>2000</v>
      </c>
      <c r="H77" s="140">
        <v>1200</v>
      </c>
      <c r="I77" s="140">
        <v>1077</v>
      </c>
      <c r="J77" s="140">
        <v>0</v>
      </c>
      <c r="K77" s="140">
        <v>0</v>
      </c>
      <c r="L77" s="140">
        <v>0</v>
      </c>
      <c r="M77" s="140">
        <v>0</v>
      </c>
      <c r="N77" s="140">
        <v>0</v>
      </c>
      <c r="O77" s="140">
        <v>5450</v>
      </c>
      <c r="Q77" s="125"/>
    </row>
    <row r="78" spans="1:17" s="124" customFormat="1" ht="12">
      <c r="A78" s="137"/>
      <c r="B78" s="138" t="s">
        <v>274</v>
      </c>
      <c r="C78" s="139">
        <v>3050000</v>
      </c>
      <c r="D78" s="140">
        <v>0</v>
      </c>
      <c r="E78" s="140">
        <v>0</v>
      </c>
      <c r="F78" s="140">
        <v>0</v>
      </c>
      <c r="G78" s="140">
        <v>80</v>
      </c>
      <c r="H78" s="140">
        <v>0</v>
      </c>
      <c r="I78" s="140">
        <v>0</v>
      </c>
      <c r="J78" s="140">
        <v>0</v>
      </c>
      <c r="K78" s="140">
        <v>0</v>
      </c>
      <c r="L78" s="140">
        <v>0</v>
      </c>
      <c r="M78" s="140">
        <v>0</v>
      </c>
      <c r="N78" s="140">
        <v>0</v>
      </c>
      <c r="O78" s="140">
        <v>80</v>
      </c>
      <c r="Q78" s="125"/>
    </row>
    <row r="79" spans="1:17" s="124" customFormat="1" ht="12">
      <c r="A79" s="137"/>
      <c r="B79" s="138" t="s">
        <v>172</v>
      </c>
      <c r="C79" s="139">
        <v>1141000</v>
      </c>
      <c r="D79" s="140">
        <v>91338</v>
      </c>
      <c r="E79" s="140">
        <v>149440</v>
      </c>
      <c r="F79" s="140">
        <v>133281</v>
      </c>
      <c r="G79" s="140">
        <v>149785</v>
      </c>
      <c r="H79" s="140">
        <v>148496</v>
      </c>
      <c r="I79" s="140">
        <v>182029</v>
      </c>
      <c r="J79" s="140">
        <v>141555</v>
      </c>
      <c r="K79" s="140">
        <v>27607</v>
      </c>
      <c r="L79" s="140">
        <v>31643</v>
      </c>
      <c r="M79" s="140">
        <v>12114</v>
      </c>
      <c r="N79" s="140">
        <v>13836</v>
      </c>
      <c r="O79" s="140">
        <v>1081124</v>
      </c>
      <c r="Q79" s="125"/>
    </row>
    <row r="80" spans="1:17" s="124" customFormat="1" ht="12">
      <c r="A80" s="137"/>
      <c r="B80" s="138" t="s">
        <v>275</v>
      </c>
      <c r="C80" s="139">
        <v>1550000</v>
      </c>
      <c r="D80" s="140">
        <v>0</v>
      </c>
      <c r="E80" s="140">
        <v>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140">
        <v>0</v>
      </c>
      <c r="M80" s="140">
        <v>0</v>
      </c>
      <c r="N80" s="140">
        <v>0</v>
      </c>
      <c r="O80" s="140">
        <v>0</v>
      </c>
      <c r="Q80" s="125"/>
    </row>
    <row r="81" spans="1:17" s="124" customFormat="1" ht="12">
      <c r="A81" s="137"/>
      <c r="B81" s="138" t="s">
        <v>276</v>
      </c>
      <c r="C81" s="139">
        <v>323000</v>
      </c>
      <c r="D81" s="140">
        <v>0</v>
      </c>
      <c r="E81" s="140"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140">
        <v>0</v>
      </c>
      <c r="M81" s="140">
        <v>0</v>
      </c>
      <c r="N81" s="140">
        <v>0</v>
      </c>
      <c r="O81" s="140">
        <v>0</v>
      </c>
      <c r="Q81" s="125"/>
    </row>
    <row r="82" spans="1:17" s="124" customFormat="1" ht="12">
      <c r="A82" s="137"/>
      <c r="B82" s="138" t="s">
        <v>277</v>
      </c>
      <c r="C82" s="139">
        <v>673000</v>
      </c>
      <c r="D82" s="140">
        <v>0</v>
      </c>
      <c r="E82" s="140">
        <v>0</v>
      </c>
      <c r="F82" s="140">
        <v>0</v>
      </c>
      <c r="G82" s="140">
        <v>0</v>
      </c>
      <c r="H82" s="140">
        <v>0</v>
      </c>
      <c r="I82" s="140">
        <v>0</v>
      </c>
      <c r="J82" s="140">
        <v>0</v>
      </c>
      <c r="K82" s="140">
        <v>0</v>
      </c>
      <c r="L82" s="140">
        <v>0</v>
      </c>
      <c r="M82" s="140">
        <v>0</v>
      </c>
      <c r="N82" s="140">
        <v>0</v>
      </c>
      <c r="O82" s="140">
        <v>0</v>
      </c>
      <c r="Q82" s="125"/>
    </row>
    <row r="83" spans="1:17" s="124" customFormat="1" ht="22.5">
      <c r="A83" s="137"/>
      <c r="B83" s="138" t="s">
        <v>272</v>
      </c>
      <c r="C83" s="139">
        <v>11322000</v>
      </c>
      <c r="D83" s="140">
        <v>0</v>
      </c>
      <c r="E83" s="140">
        <v>0</v>
      </c>
      <c r="F83" s="140">
        <v>0</v>
      </c>
      <c r="G83" s="140">
        <v>0</v>
      </c>
      <c r="H83" s="140">
        <v>52</v>
      </c>
      <c r="I83" s="140">
        <v>20</v>
      </c>
      <c r="J83" s="140">
        <v>20160</v>
      </c>
      <c r="K83" s="140">
        <v>60</v>
      </c>
      <c r="L83" s="140">
        <v>0</v>
      </c>
      <c r="M83" s="140">
        <v>0</v>
      </c>
      <c r="N83" s="140">
        <v>0</v>
      </c>
      <c r="O83" s="140">
        <v>20292</v>
      </c>
      <c r="Q83" s="125"/>
    </row>
    <row r="84" spans="1:17" s="124" customFormat="1" ht="12">
      <c r="A84" s="137"/>
      <c r="B84" s="138" t="s">
        <v>190</v>
      </c>
      <c r="C84" s="139">
        <v>150000</v>
      </c>
      <c r="D84" s="140">
        <v>6076</v>
      </c>
      <c r="E84" s="140">
        <v>10094</v>
      </c>
      <c r="F84" s="140">
        <v>6447</v>
      </c>
      <c r="G84" s="140">
        <v>1351</v>
      </c>
      <c r="H84" s="140">
        <v>2826</v>
      </c>
      <c r="I84" s="140">
        <v>2026</v>
      </c>
      <c r="J84" s="140">
        <v>759</v>
      </c>
      <c r="K84" s="140">
        <v>6077</v>
      </c>
      <c r="L84" s="140">
        <v>3470</v>
      </c>
      <c r="M84" s="140">
        <v>3924</v>
      </c>
      <c r="N84" s="140">
        <v>2543</v>
      </c>
      <c r="O84" s="140">
        <v>45593</v>
      </c>
      <c r="Q84" s="125"/>
    </row>
    <row r="85" spans="1:17" s="124" customFormat="1" ht="12">
      <c r="A85" s="137"/>
      <c r="B85" s="138" t="s">
        <v>182</v>
      </c>
      <c r="C85" s="139">
        <v>353000</v>
      </c>
      <c r="D85" s="140">
        <v>272</v>
      </c>
      <c r="E85" s="140">
        <v>6161</v>
      </c>
      <c r="F85" s="140">
        <v>1514</v>
      </c>
      <c r="G85" s="140">
        <v>29913</v>
      </c>
      <c r="H85" s="140">
        <v>7991</v>
      </c>
      <c r="I85" s="140">
        <v>1945</v>
      </c>
      <c r="J85" s="140">
        <v>45324</v>
      </c>
      <c r="K85" s="140">
        <v>7168</v>
      </c>
      <c r="L85" s="140">
        <v>787</v>
      </c>
      <c r="M85" s="140">
        <v>62391</v>
      </c>
      <c r="N85" s="140">
        <v>51193</v>
      </c>
      <c r="O85" s="140">
        <v>214659</v>
      </c>
      <c r="Q85" s="125"/>
    </row>
    <row r="86" spans="1:17" s="124" customFormat="1" ht="22.5">
      <c r="A86" s="137"/>
      <c r="B86" s="138" t="s">
        <v>183</v>
      </c>
      <c r="C86" s="139">
        <v>1720000</v>
      </c>
      <c r="D86" s="140">
        <v>91094</v>
      </c>
      <c r="E86" s="140">
        <v>130448</v>
      </c>
      <c r="F86" s="140">
        <v>143075</v>
      </c>
      <c r="G86" s="140">
        <v>93071</v>
      </c>
      <c r="H86" s="140">
        <v>94327</v>
      </c>
      <c r="I86" s="140">
        <v>106599</v>
      </c>
      <c r="J86" s="140">
        <v>51139</v>
      </c>
      <c r="K86" s="140">
        <v>157482</v>
      </c>
      <c r="L86" s="140">
        <v>134913</v>
      </c>
      <c r="M86" s="140">
        <v>127384</v>
      </c>
      <c r="N86" s="140">
        <v>104099</v>
      </c>
      <c r="O86" s="140">
        <v>1233631</v>
      </c>
      <c r="Q86" s="125"/>
    </row>
    <row r="87" spans="1:17" s="124" customFormat="1" ht="12">
      <c r="A87" s="137"/>
      <c r="B87" s="138" t="s">
        <v>278</v>
      </c>
      <c r="C87" s="139">
        <v>250000</v>
      </c>
      <c r="D87" s="140">
        <v>0</v>
      </c>
      <c r="E87" s="140">
        <v>0</v>
      </c>
      <c r="F87" s="140">
        <v>0</v>
      </c>
      <c r="G87" s="140">
        <v>0</v>
      </c>
      <c r="H87" s="140">
        <v>108</v>
      </c>
      <c r="I87" s="140">
        <v>8000</v>
      </c>
      <c r="J87" s="140">
        <v>0</v>
      </c>
      <c r="K87" s="140">
        <v>0</v>
      </c>
      <c r="L87" s="140">
        <v>0</v>
      </c>
      <c r="M87" s="140">
        <v>0</v>
      </c>
      <c r="N87" s="140">
        <v>0</v>
      </c>
      <c r="O87" s="140">
        <v>8108</v>
      </c>
      <c r="Q87" s="125"/>
    </row>
    <row r="88" spans="1:17" s="124" customFormat="1" ht="12">
      <c r="A88" s="134" t="s">
        <v>166</v>
      </c>
      <c r="B88" s="135"/>
      <c r="C88" s="136">
        <v>27493224</v>
      </c>
      <c r="D88" s="136">
        <v>1829960</v>
      </c>
      <c r="E88" s="136">
        <v>1884415</v>
      </c>
      <c r="F88" s="136">
        <v>2107464</v>
      </c>
      <c r="G88" s="136">
        <v>2317677</v>
      </c>
      <c r="H88" s="136">
        <v>2229474</v>
      </c>
      <c r="I88" s="136">
        <v>2493217</v>
      </c>
      <c r="J88" s="136">
        <v>2476426</v>
      </c>
      <c r="K88" s="136">
        <v>2414552</v>
      </c>
      <c r="L88" s="136">
        <v>2165630</v>
      </c>
      <c r="M88" s="136">
        <v>1588960</v>
      </c>
      <c r="N88" s="136">
        <v>1304110</v>
      </c>
      <c r="O88" s="136">
        <v>22811885</v>
      </c>
      <c r="Q88" s="125"/>
    </row>
    <row r="89" spans="1:17" s="124" customFormat="1" ht="12">
      <c r="A89" s="137"/>
      <c r="B89" s="138" t="s">
        <v>192</v>
      </c>
      <c r="C89" s="139">
        <v>0</v>
      </c>
      <c r="D89" s="140">
        <v>70983</v>
      </c>
      <c r="E89" s="140">
        <v>84682</v>
      </c>
      <c r="F89" s="140">
        <v>93883</v>
      </c>
      <c r="G89" s="140">
        <v>146506</v>
      </c>
      <c r="H89" s="140">
        <v>97137</v>
      </c>
      <c r="I89" s="140">
        <v>121284</v>
      </c>
      <c r="J89" s="140">
        <v>92385</v>
      </c>
      <c r="K89" s="140">
        <v>64941</v>
      </c>
      <c r="L89" s="140">
        <v>93869</v>
      </c>
      <c r="M89" s="140">
        <v>14327</v>
      </c>
      <c r="N89" s="140">
        <v>53798</v>
      </c>
      <c r="O89" s="140">
        <v>933795</v>
      </c>
      <c r="Q89" s="125"/>
    </row>
    <row r="90" spans="1:17" s="124" customFormat="1" ht="12">
      <c r="A90" s="137"/>
      <c r="B90" s="138" t="s">
        <v>11</v>
      </c>
      <c r="C90" s="139">
        <v>0</v>
      </c>
      <c r="D90" s="140">
        <v>19724</v>
      </c>
      <c r="E90" s="140">
        <v>4740</v>
      </c>
      <c r="F90" s="140">
        <v>21274</v>
      </c>
      <c r="G90" s="140">
        <v>14516</v>
      </c>
      <c r="H90" s="140">
        <v>30574</v>
      </c>
      <c r="I90" s="140">
        <v>20631</v>
      </c>
      <c r="J90" s="140">
        <v>36372</v>
      </c>
      <c r="K90" s="140">
        <v>47342</v>
      </c>
      <c r="L90" s="140">
        <v>3696</v>
      </c>
      <c r="M90" s="140">
        <v>13284</v>
      </c>
      <c r="N90" s="140">
        <v>8627</v>
      </c>
      <c r="O90" s="140">
        <v>220780</v>
      </c>
      <c r="Q90" s="125"/>
    </row>
    <row r="91" spans="1:17" s="124" customFormat="1" ht="12">
      <c r="A91" s="137"/>
      <c r="B91" s="138" t="s">
        <v>193</v>
      </c>
      <c r="C91" s="139">
        <v>0</v>
      </c>
      <c r="D91" s="140">
        <v>1512</v>
      </c>
      <c r="E91" s="140">
        <v>0</v>
      </c>
      <c r="F91" s="140">
        <v>653</v>
      </c>
      <c r="G91" s="140">
        <v>15767</v>
      </c>
      <c r="H91" s="140">
        <v>1008</v>
      </c>
      <c r="I91" s="140">
        <v>14659</v>
      </c>
      <c r="J91" s="140">
        <v>3725</v>
      </c>
      <c r="K91" s="140">
        <v>40582</v>
      </c>
      <c r="L91" s="140">
        <v>11655</v>
      </c>
      <c r="M91" s="140">
        <v>6408</v>
      </c>
      <c r="N91" s="140">
        <v>15825</v>
      </c>
      <c r="O91" s="140">
        <v>111794</v>
      </c>
      <c r="Q91" s="125"/>
    </row>
    <row r="92" spans="1:17" s="124" customFormat="1" ht="12">
      <c r="A92" s="137"/>
      <c r="B92" s="138" t="s">
        <v>194</v>
      </c>
      <c r="C92" s="139">
        <v>0</v>
      </c>
      <c r="D92" s="140">
        <v>12960</v>
      </c>
      <c r="E92" s="140">
        <v>0</v>
      </c>
      <c r="F92" s="140">
        <v>0</v>
      </c>
      <c r="G92" s="140">
        <v>0</v>
      </c>
      <c r="H92" s="140">
        <v>8257</v>
      </c>
      <c r="I92" s="140">
        <v>0</v>
      </c>
      <c r="J92" s="140">
        <v>13800</v>
      </c>
      <c r="K92" s="140">
        <v>0</v>
      </c>
      <c r="L92" s="140">
        <v>16560</v>
      </c>
      <c r="M92" s="140">
        <v>0</v>
      </c>
      <c r="N92" s="140">
        <v>0</v>
      </c>
      <c r="O92" s="140">
        <v>51577</v>
      </c>
      <c r="Q92" s="125"/>
    </row>
    <row r="93" spans="1:17" s="124" customFormat="1" ht="22.5">
      <c r="A93" s="137"/>
      <c r="B93" s="138" t="s">
        <v>214</v>
      </c>
      <c r="C93" s="139">
        <v>0</v>
      </c>
      <c r="D93" s="140">
        <v>0</v>
      </c>
      <c r="E93" s="140">
        <v>0</v>
      </c>
      <c r="F93" s="140">
        <v>0</v>
      </c>
      <c r="G93" s="140">
        <v>0</v>
      </c>
      <c r="H93" s="140">
        <v>0</v>
      </c>
      <c r="I93" s="140">
        <v>0</v>
      </c>
      <c r="J93" s="140">
        <v>0</v>
      </c>
      <c r="K93" s="140">
        <v>0</v>
      </c>
      <c r="L93" s="140">
        <v>60</v>
      </c>
      <c r="M93" s="140">
        <v>0</v>
      </c>
      <c r="N93" s="140">
        <v>0</v>
      </c>
      <c r="O93" s="140">
        <v>60</v>
      </c>
      <c r="Q93" s="125"/>
    </row>
    <row r="94" spans="1:17" s="124" customFormat="1" ht="12">
      <c r="A94" s="137"/>
      <c r="B94" s="138" t="s">
        <v>10</v>
      </c>
      <c r="C94" s="139">
        <v>0</v>
      </c>
      <c r="D94" s="140">
        <v>607130</v>
      </c>
      <c r="E94" s="140">
        <v>689477</v>
      </c>
      <c r="F94" s="140">
        <v>681110</v>
      </c>
      <c r="G94" s="140">
        <v>466331</v>
      </c>
      <c r="H94" s="140">
        <v>432176</v>
      </c>
      <c r="I94" s="140">
        <v>302847</v>
      </c>
      <c r="J94" s="140">
        <v>329621</v>
      </c>
      <c r="K94" s="140">
        <v>355608</v>
      </c>
      <c r="L94" s="140">
        <v>305742</v>
      </c>
      <c r="M94" s="140">
        <v>400855</v>
      </c>
      <c r="N94" s="140">
        <v>205842</v>
      </c>
      <c r="O94" s="140">
        <v>4776739</v>
      </c>
      <c r="Q94" s="125"/>
    </row>
    <row r="95" spans="1:17" s="124" customFormat="1" ht="12">
      <c r="A95" s="137"/>
      <c r="B95" s="138" t="s">
        <v>195</v>
      </c>
      <c r="C95" s="139">
        <v>0</v>
      </c>
      <c r="D95" s="140">
        <v>5402</v>
      </c>
      <c r="E95" s="140">
        <v>9340</v>
      </c>
      <c r="F95" s="140">
        <v>10062</v>
      </c>
      <c r="G95" s="140">
        <v>8406</v>
      </c>
      <c r="H95" s="140">
        <v>20557</v>
      </c>
      <c r="I95" s="140">
        <v>27955</v>
      </c>
      <c r="J95" s="140">
        <v>0</v>
      </c>
      <c r="K95" s="140">
        <v>0</v>
      </c>
      <c r="L95" s="140">
        <v>13075</v>
      </c>
      <c r="M95" s="140">
        <v>5577</v>
      </c>
      <c r="N95" s="140">
        <v>0</v>
      </c>
      <c r="O95" s="140">
        <v>100374</v>
      </c>
      <c r="Q95" s="125"/>
    </row>
    <row r="96" spans="1:17" s="124" customFormat="1" ht="12">
      <c r="A96" s="137"/>
      <c r="B96" s="138" t="s">
        <v>167</v>
      </c>
      <c r="C96" s="139">
        <v>0</v>
      </c>
      <c r="D96" s="140">
        <v>12878</v>
      </c>
      <c r="E96" s="140">
        <v>8746</v>
      </c>
      <c r="F96" s="140">
        <v>11005</v>
      </c>
      <c r="G96" s="140">
        <v>23194</v>
      </c>
      <c r="H96" s="140">
        <v>18519</v>
      </c>
      <c r="I96" s="140">
        <v>22546</v>
      </c>
      <c r="J96" s="140">
        <v>28613</v>
      </c>
      <c r="K96" s="140">
        <v>7684</v>
      </c>
      <c r="L96" s="140">
        <v>19528</v>
      </c>
      <c r="M96" s="140">
        <v>0</v>
      </c>
      <c r="N96" s="140">
        <v>0</v>
      </c>
      <c r="O96" s="140">
        <v>152713</v>
      </c>
      <c r="Q96" s="125"/>
    </row>
    <row r="97" spans="1:17" s="124" customFormat="1" ht="12">
      <c r="A97" s="137"/>
      <c r="B97" s="138" t="s">
        <v>168</v>
      </c>
      <c r="C97" s="139">
        <v>0</v>
      </c>
      <c r="D97" s="140">
        <v>178176</v>
      </c>
      <c r="E97" s="140">
        <v>177435</v>
      </c>
      <c r="F97" s="140">
        <v>339988</v>
      </c>
      <c r="G97" s="140">
        <v>325037</v>
      </c>
      <c r="H97" s="140">
        <v>324809</v>
      </c>
      <c r="I97" s="140">
        <v>546077</v>
      </c>
      <c r="J97" s="140">
        <v>449753</v>
      </c>
      <c r="K97" s="140">
        <v>362439</v>
      </c>
      <c r="L97" s="140">
        <v>191265</v>
      </c>
      <c r="M97" s="140">
        <v>226309</v>
      </c>
      <c r="N97" s="140">
        <v>166122</v>
      </c>
      <c r="O97" s="140">
        <v>3287410</v>
      </c>
      <c r="Q97" s="125"/>
    </row>
    <row r="98" spans="1:17" s="124" customFormat="1" ht="12">
      <c r="A98" s="137"/>
      <c r="B98" s="138" t="s">
        <v>176</v>
      </c>
      <c r="C98" s="139">
        <v>0</v>
      </c>
      <c r="D98" s="140">
        <v>147038</v>
      </c>
      <c r="E98" s="140">
        <v>185074</v>
      </c>
      <c r="F98" s="140">
        <v>146660</v>
      </c>
      <c r="G98" s="140">
        <v>149278</v>
      </c>
      <c r="H98" s="140">
        <v>172107</v>
      </c>
      <c r="I98" s="140">
        <v>200347</v>
      </c>
      <c r="J98" s="140">
        <v>191308</v>
      </c>
      <c r="K98" s="140">
        <v>226946</v>
      </c>
      <c r="L98" s="140">
        <v>275477</v>
      </c>
      <c r="M98" s="140">
        <v>108352</v>
      </c>
      <c r="N98" s="140">
        <v>70384</v>
      </c>
      <c r="O98" s="140">
        <v>1872971</v>
      </c>
      <c r="Q98" s="125"/>
    </row>
    <row r="99" spans="1:17" s="124" customFormat="1" ht="12">
      <c r="A99" s="137"/>
      <c r="B99" s="138" t="s">
        <v>177</v>
      </c>
      <c r="C99" s="139">
        <v>0</v>
      </c>
      <c r="D99" s="140">
        <v>0</v>
      </c>
      <c r="E99" s="140">
        <v>0</v>
      </c>
      <c r="F99" s="140">
        <v>8733</v>
      </c>
      <c r="G99" s="140">
        <v>10565</v>
      </c>
      <c r="H99" s="140">
        <v>208</v>
      </c>
      <c r="I99" s="140">
        <v>1043</v>
      </c>
      <c r="J99" s="140">
        <v>10765</v>
      </c>
      <c r="K99" s="140">
        <v>0</v>
      </c>
      <c r="L99" s="140">
        <v>0</v>
      </c>
      <c r="M99" s="140">
        <v>155</v>
      </c>
      <c r="N99" s="140">
        <v>0</v>
      </c>
      <c r="O99" s="140">
        <v>31469</v>
      </c>
      <c r="Q99" s="125"/>
    </row>
    <row r="100" spans="1:17" s="124" customFormat="1" ht="12">
      <c r="A100" s="137"/>
      <c r="B100" s="138" t="s">
        <v>196</v>
      </c>
      <c r="C100" s="139">
        <v>0</v>
      </c>
      <c r="D100" s="140">
        <v>0</v>
      </c>
      <c r="E100" s="140">
        <v>9857</v>
      </c>
      <c r="F100" s="140">
        <v>0</v>
      </c>
      <c r="G100" s="140">
        <v>0</v>
      </c>
      <c r="H100" s="140">
        <v>3254</v>
      </c>
      <c r="I100" s="140">
        <v>3165</v>
      </c>
      <c r="J100" s="140">
        <v>8445</v>
      </c>
      <c r="K100" s="140">
        <v>0</v>
      </c>
      <c r="L100" s="140">
        <v>0</v>
      </c>
      <c r="M100" s="140">
        <v>0</v>
      </c>
      <c r="N100" s="140">
        <v>0</v>
      </c>
      <c r="O100" s="140">
        <v>24721</v>
      </c>
      <c r="Q100" s="125"/>
    </row>
    <row r="101" spans="1:17" s="124" customFormat="1" ht="12">
      <c r="A101" s="137"/>
      <c r="B101" s="138" t="s">
        <v>169</v>
      </c>
      <c r="C101" s="139">
        <v>0</v>
      </c>
      <c r="D101" s="140">
        <v>190344</v>
      </c>
      <c r="E101" s="140">
        <v>183989</v>
      </c>
      <c r="F101" s="140">
        <v>194931</v>
      </c>
      <c r="G101" s="140">
        <v>195149</v>
      </c>
      <c r="H101" s="140">
        <v>259092</v>
      </c>
      <c r="I101" s="140">
        <v>328886</v>
      </c>
      <c r="J101" s="140">
        <v>289689</v>
      </c>
      <c r="K101" s="140">
        <v>351902</v>
      </c>
      <c r="L101" s="140">
        <v>368303</v>
      </c>
      <c r="M101" s="140">
        <v>215676</v>
      </c>
      <c r="N101" s="140">
        <v>178291</v>
      </c>
      <c r="O101" s="140">
        <v>2756252</v>
      </c>
      <c r="Q101" s="125"/>
    </row>
    <row r="102" spans="1:17" s="124" customFormat="1" ht="12">
      <c r="A102" s="137"/>
      <c r="B102" s="138" t="s">
        <v>179</v>
      </c>
      <c r="C102" s="139">
        <v>0</v>
      </c>
      <c r="D102" s="140">
        <v>170528</v>
      </c>
      <c r="E102" s="140">
        <v>140608</v>
      </c>
      <c r="F102" s="140">
        <v>178397</v>
      </c>
      <c r="G102" s="140">
        <v>193186</v>
      </c>
      <c r="H102" s="140">
        <v>257622</v>
      </c>
      <c r="I102" s="140">
        <v>179759</v>
      </c>
      <c r="J102" s="140">
        <v>223889</v>
      </c>
      <c r="K102" s="140">
        <v>188730</v>
      </c>
      <c r="L102" s="140">
        <v>182486</v>
      </c>
      <c r="M102" s="140">
        <v>184733</v>
      </c>
      <c r="N102" s="140">
        <v>233019</v>
      </c>
      <c r="O102" s="140">
        <v>2132957</v>
      </c>
      <c r="Q102" s="125"/>
    </row>
    <row r="103" spans="1:17" s="124" customFormat="1" ht="12">
      <c r="A103" s="137"/>
      <c r="B103" s="138" t="s">
        <v>180</v>
      </c>
      <c r="C103" s="139">
        <v>0</v>
      </c>
      <c r="D103" s="140">
        <v>158063</v>
      </c>
      <c r="E103" s="140">
        <v>33171</v>
      </c>
      <c r="F103" s="140">
        <v>34319</v>
      </c>
      <c r="G103" s="140">
        <v>85664</v>
      </c>
      <c r="H103" s="140">
        <v>141661</v>
      </c>
      <c r="I103" s="140">
        <v>261796</v>
      </c>
      <c r="J103" s="140">
        <v>258250</v>
      </c>
      <c r="K103" s="140">
        <v>243316</v>
      </c>
      <c r="L103" s="140">
        <v>34564</v>
      </c>
      <c r="M103" s="140">
        <v>58470</v>
      </c>
      <c r="N103" s="140">
        <v>56383</v>
      </c>
      <c r="O103" s="140">
        <v>1365657</v>
      </c>
      <c r="Q103" s="125"/>
    </row>
    <row r="104" spans="1:17" s="124" customFormat="1" ht="22.5">
      <c r="A104" s="137"/>
      <c r="B104" s="138" t="s">
        <v>8</v>
      </c>
      <c r="C104" s="139">
        <v>0</v>
      </c>
      <c r="D104" s="140">
        <v>111219</v>
      </c>
      <c r="E104" s="140">
        <v>196579</v>
      </c>
      <c r="F104" s="140">
        <v>243476</v>
      </c>
      <c r="G104" s="140">
        <v>436104</v>
      </c>
      <c r="H104" s="140">
        <v>308109</v>
      </c>
      <c r="I104" s="140">
        <v>301717</v>
      </c>
      <c r="J104" s="140">
        <v>383250</v>
      </c>
      <c r="K104" s="140">
        <v>329654</v>
      </c>
      <c r="L104" s="140">
        <v>391943</v>
      </c>
      <c r="M104" s="140">
        <v>170293</v>
      </c>
      <c r="N104" s="140">
        <v>160260</v>
      </c>
      <c r="O104" s="140">
        <v>3032604</v>
      </c>
      <c r="Q104" s="125"/>
    </row>
    <row r="105" spans="1:17" s="124" customFormat="1" ht="12">
      <c r="A105" s="137"/>
      <c r="B105" s="138" t="s">
        <v>181</v>
      </c>
      <c r="C105" s="139">
        <v>0</v>
      </c>
      <c r="D105" s="140">
        <v>24755</v>
      </c>
      <c r="E105" s="140">
        <v>39178</v>
      </c>
      <c r="F105" s="140">
        <v>31793</v>
      </c>
      <c r="G105" s="140">
        <v>69756</v>
      </c>
      <c r="H105" s="140">
        <v>23862</v>
      </c>
      <c r="I105" s="140">
        <v>22657</v>
      </c>
      <c r="J105" s="140">
        <v>31875</v>
      </c>
      <c r="K105" s="140">
        <v>30934</v>
      </c>
      <c r="L105" s="140">
        <v>17579</v>
      </c>
      <c r="M105" s="140">
        <v>20153</v>
      </c>
      <c r="N105" s="140">
        <v>26955</v>
      </c>
      <c r="O105" s="140">
        <v>339497</v>
      </c>
      <c r="Q105" s="125"/>
    </row>
    <row r="106" spans="1:17" s="124" customFormat="1" ht="12">
      <c r="A106" s="137"/>
      <c r="B106" s="138" t="s">
        <v>182</v>
      </c>
      <c r="C106" s="139">
        <v>0</v>
      </c>
      <c r="D106" s="140">
        <v>43</v>
      </c>
      <c r="E106" s="140">
        <v>0</v>
      </c>
      <c r="F106" s="140">
        <v>129</v>
      </c>
      <c r="G106" s="140">
        <v>0</v>
      </c>
      <c r="H106" s="140">
        <v>0</v>
      </c>
      <c r="I106" s="140">
        <v>50</v>
      </c>
      <c r="J106" s="140">
        <v>106</v>
      </c>
      <c r="K106" s="140">
        <v>75</v>
      </c>
      <c r="L106" s="140">
        <v>19</v>
      </c>
      <c r="M106" s="140">
        <v>20</v>
      </c>
      <c r="N106" s="140">
        <v>393</v>
      </c>
      <c r="O106" s="140">
        <v>835</v>
      </c>
      <c r="Q106" s="125"/>
    </row>
    <row r="107" spans="1:17" s="124" customFormat="1" ht="12">
      <c r="A107" s="137"/>
      <c r="B107" s="138" t="s">
        <v>197</v>
      </c>
      <c r="C107" s="139">
        <v>0</v>
      </c>
      <c r="D107" s="140">
        <v>0</v>
      </c>
      <c r="E107" s="140">
        <v>0</v>
      </c>
      <c r="F107" s="140">
        <v>0</v>
      </c>
      <c r="G107" s="140">
        <v>14784</v>
      </c>
      <c r="H107" s="140">
        <v>0</v>
      </c>
      <c r="I107" s="140">
        <v>14784</v>
      </c>
      <c r="J107" s="140">
        <v>0</v>
      </c>
      <c r="K107" s="140">
        <v>14784</v>
      </c>
      <c r="L107" s="140">
        <v>16224</v>
      </c>
      <c r="M107" s="140">
        <v>14784</v>
      </c>
      <c r="N107" s="140">
        <v>14784</v>
      </c>
      <c r="O107" s="140">
        <v>90144</v>
      </c>
      <c r="Q107" s="125"/>
    </row>
    <row r="108" spans="1:17" s="124" customFormat="1" ht="12">
      <c r="A108" s="137"/>
      <c r="B108" s="138" t="s">
        <v>198</v>
      </c>
      <c r="C108" s="139">
        <v>0</v>
      </c>
      <c r="D108" s="140">
        <v>22561</v>
      </c>
      <c r="E108" s="140">
        <v>20234</v>
      </c>
      <c r="F108" s="140">
        <v>19216</v>
      </c>
      <c r="G108" s="140">
        <v>36371</v>
      </c>
      <c r="H108" s="140">
        <v>20854</v>
      </c>
      <c r="I108" s="140">
        <v>26984</v>
      </c>
      <c r="J108" s="140">
        <v>37202</v>
      </c>
      <c r="K108" s="140">
        <v>17657</v>
      </c>
      <c r="L108" s="140">
        <v>34594</v>
      </c>
      <c r="M108" s="140">
        <v>20442</v>
      </c>
      <c r="N108" s="140">
        <v>30768</v>
      </c>
      <c r="O108" s="140">
        <v>286883</v>
      </c>
      <c r="Q108" s="125"/>
    </row>
    <row r="109" spans="1:17" s="124" customFormat="1" ht="12">
      <c r="A109" s="137"/>
      <c r="B109" s="138" t="s">
        <v>199</v>
      </c>
      <c r="C109" s="139">
        <v>0</v>
      </c>
      <c r="D109" s="140">
        <v>6110</v>
      </c>
      <c r="E109" s="140">
        <v>610</v>
      </c>
      <c r="F109" s="140">
        <v>0</v>
      </c>
      <c r="G109" s="140">
        <v>3131</v>
      </c>
      <c r="H109" s="140">
        <v>0</v>
      </c>
      <c r="I109" s="140">
        <v>8727</v>
      </c>
      <c r="J109" s="140">
        <v>0</v>
      </c>
      <c r="K109" s="140">
        <v>0</v>
      </c>
      <c r="L109" s="140">
        <v>16080</v>
      </c>
      <c r="M109" s="140">
        <v>1965</v>
      </c>
      <c r="N109" s="140">
        <v>2446</v>
      </c>
      <c r="O109" s="140">
        <v>39069</v>
      </c>
      <c r="Q109" s="125"/>
    </row>
    <row r="110" spans="1:17" s="124" customFormat="1" ht="22.5">
      <c r="A110" s="137"/>
      <c r="B110" s="138" t="s">
        <v>170</v>
      </c>
      <c r="C110" s="139">
        <v>0</v>
      </c>
      <c r="D110" s="140">
        <v>90534</v>
      </c>
      <c r="E110" s="140">
        <v>100695</v>
      </c>
      <c r="F110" s="140">
        <v>91835</v>
      </c>
      <c r="G110" s="140">
        <v>123932</v>
      </c>
      <c r="H110" s="140">
        <v>109668</v>
      </c>
      <c r="I110" s="140">
        <v>87303</v>
      </c>
      <c r="J110" s="140">
        <v>87378</v>
      </c>
      <c r="K110" s="140">
        <v>131958</v>
      </c>
      <c r="L110" s="140">
        <v>172911</v>
      </c>
      <c r="M110" s="140">
        <v>127157</v>
      </c>
      <c r="N110" s="140">
        <v>80213</v>
      </c>
      <c r="O110" s="140">
        <v>1203584</v>
      </c>
      <c r="Q110" s="125"/>
    </row>
    <row r="111" spans="1:17" s="124" customFormat="1" ht="12">
      <c r="A111" s="134" t="s">
        <v>171</v>
      </c>
      <c r="B111" s="135"/>
      <c r="C111" s="136">
        <v>201635</v>
      </c>
      <c r="D111" s="136">
        <v>14605</v>
      </c>
      <c r="E111" s="136">
        <v>12018</v>
      </c>
      <c r="F111" s="136">
        <v>1371</v>
      </c>
      <c r="G111" s="136">
        <v>53160</v>
      </c>
      <c r="H111" s="136">
        <v>71290</v>
      </c>
      <c r="I111" s="136">
        <v>5954</v>
      </c>
      <c r="J111" s="136">
        <v>1236</v>
      </c>
      <c r="K111" s="136">
        <v>11617</v>
      </c>
      <c r="L111" s="136">
        <v>0</v>
      </c>
      <c r="M111" s="136">
        <v>9213</v>
      </c>
      <c r="N111" s="136">
        <v>1333</v>
      </c>
      <c r="O111" s="136">
        <v>181797</v>
      </c>
      <c r="Q111" s="125"/>
    </row>
    <row r="112" spans="1:17" s="124" customFormat="1" ht="12">
      <c r="A112" s="137"/>
      <c r="B112" s="138" t="s">
        <v>200</v>
      </c>
      <c r="C112" s="139">
        <v>0</v>
      </c>
      <c r="D112" s="140">
        <v>5260</v>
      </c>
      <c r="E112" s="140">
        <v>0</v>
      </c>
      <c r="F112" s="140">
        <v>0</v>
      </c>
      <c r="G112" s="140">
        <v>0</v>
      </c>
      <c r="H112" s="140">
        <v>0</v>
      </c>
      <c r="I112" s="140">
        <v>4607</v>
      </c>
      <c r="J112" s="140">
        <v>0</v>
      </c>
      <c r="K112" s="140">
        <v>0</v>
      </c>
      <c r="L112" s="140">
        <v>0</v>
      </c>
      <c r="M112" s="140">
        <v>0</v>
      </c>
      <c r="N112" s="140">
        <v>0</v>
      </c>
      <c r="O112" s="140">
        <v>9867</v>
      </c>
      <c r="Q112" s="125"/>
    </row>
    <row r="113" spans="1:17" s="124" customFormat="1" ht="22.5">
      <c r="A113" s="137"/>
      <c r="B113" s="138" t="s">
        <v>201</v>
      </c>
      <c r="C113" s="139">
        <v>0</v>
      </c>
      <c r="D113" s="140">
        <v>0</v>
      </c>
      <c r="E113" s="140">
        <v>1530</v>
      </c>
      <c r="F113" s="140">
        <v>1371</v>
      </c>
      <c r="G113" s="140">
        <v>1404</v>
      </c>
      <c r="H113" s="140">
        <v>1773</v>
      </c>
      <c r="I113" s="140">
        <v>1347</v>
      </c>
      <c r="J113" s="140">
        <v>1236</v>
      </c>
      <c r="K113" s="140">
        <v>669</v>
      </c>
      <c r="L113" s="140">
        <v>0</v>
      </c>
      <c r="M113" s="140">
        <v>0</v>
      </c>
      <c r="N113" s="140">
        <v>1333</v>
      </c>
      <c r="O113" s="140">
        <v>10663</v>
      </c>
      <c r="Q113" s="125"/>
    </row>
    <row r="114" spans="1:17" s="124" customFormat="1" ht="12">
      <c r="A114" s="137"/>
      <c r="B114" s="138" t="s">
        <v>202</v>
      </c>
      <c r="C114" s="139">
        <v>0</v>
      </c>
      <c r="D114" s="140">
        <v>9345</v>
      </c>
      <c r="E114" s="140">
        <v>10488</v>
      </c>
      <c r="F114" s="140">
        <v>0</v>
      </c>
      <c r="G114" s="140">
        <v>5688</v>
      </c>
      <c r="H114" s="140">
        <v>39939</v>
      </c>
      <c r="I114" s="140">
        <v>0</v>
      </c>
      <c r="J114" s="140">
        <v>0</v>
      </c>
      <c r="K114" s="140">
        <v>10948</v>
      </c>
      <c r="L114" s="140">
        <v>0</v>
      </c>
      <c r="M114" s="140">
        <v>9213</v>
      </c>
      <c r="N114" s="140">
        <v>0</v>
      </c>
      <c r="O114" s="140">
        <v>85621</v>
      </c>
      <c r="Q114" s="125"/>
    </row>
    <row r="115" spans="1:17" s="124" customFormat="1" ht="12">
      <c r="A115" s="137"/>
      <c r="B115" s="138" t="s">
        <v>173</v>
      </c>
      <c r="C115" s="139">
        <v>0</v>
      </c>
      <c r="D115" s="140">
        <v>0</v>
      </c>
      <c r="E115" s="140">
        <v>0</v>
      </c>
      <c r="F115" s="140">
        <v>0</v>
      </c>
      <c r="G115" s="140">
        <v>13787</v>
      </c>
      <c r="H115" s="140">
        <v>0</v>
      </c>
      <c r="I115" s="140">
        <v>0</v>
      </c>
      <c r="J115" s="140">
        <v>0</v>
      </c>
      <c r="K115" s="140">
        <v>0</v>
      </c>
      <c r="L115" s="140">
        <v>0</v>
      </c>
      <c r="M115" s="140">
        <v>0</v>
      </c>
      <c r="N115" s="140">
        <v>0</v>
      </c>
      <c r="O115" s="140">
        <v>13787</v>
      </c>
      <c r="Q115" s="125"/>
    </row>
    <row r="116" spans="1:17" s="124" customFormat="1" ht="12">
      <c r="A116" s="137"/>
      <c r="B116" s="138" t="s">
        <v>71</v>
      </c>
      <c r="C116" s="139">
        <v>0</v>
      </c>
      <c r="D116" s="140">
        <v>0</v>
      </c>
      <c r="E116" s="140">
        <v>0</v>
      </c>
      <c r="F116" s="140">
        <v>0</v>
      </c>
      <c r="G116" s="140">
        <v>9500</v>
      </c>
      <c r="H116" s="140">
        <v>29578</v>
      </c>
      <c r="I116" s="140">
        <v>0</v>
      </c>
      <c r="J116" s="140">
        <v>0</v>
      </c>
      <c r="K116" s="140">
        <v>0</v>
      </c>
      <c r="L116" s="140">
        <v>0</v>
      </c>
      <c r="M116" s="140">
        <v>0</v>
      </c>
      <c r="N116" s="140">
        <v>0</v>
      </c>
      <c r="O116" s="140">
        <v>39078</v>
      </c>
      <c r="Q116" s="125"/>
    </row>
    <row r="117" spans="1:17" s="124" customFormat="1" ht="12">
      <c r="A117" s="137"/>
      <c r="B117" s="138" t="s">
        <v>184</v>
      </c>
      <c r="C117" s="139">
        <v>0</v>
      </c>
      <c r="D117" s="140">
        <v>0</v>
      </c>
      <c r="E117" s="140">
        <v>0</v>
      </c>
      <c r="F117" s="140">
        <v>0</v>
      </c>
      <c r="G117" s="140">
        <v>22781</v>
      </c>
      <c r="H117" s="140">
        <v>0</v>
      </c>
      <c r="I117" s="140">
        <v>0</v>
      </c>
      <c r="J117" s="140">
        <v>0</v>
      </c>
      <c r="K117" s="140">
        <v>0</v>
      </c>
      <c r="L117" s="140">
        <v>0</v>
      </c>
      <c r="M117" s="140">
        <v>0</v>
      </c>
      <c r="N117" s="140">
        <v>0</v>
      </c>
      <c r="O117" s="140">
        <v>22781</v>
      </c>
      <c r="Q117" s="125"/>
    </row>
    <row r="118" spans="1:17" s="124" customFormat="1" ht="12">
      <c r="A118" s="134" t="s">
        <v>174</v>
      </c>
      <c r="B118" s="135"/>
      <c r="C118" s="136">
        <v>300000</v>
      </c>
      <c r="D118" s="136">
        <v>30986</v>
      </c>
      <c r="E118" s="136">
        <v>7349</v>
      </c>
      <c r="F118" s="136">
        <v>20739</v>
      </c>
      <c r="G118" s="136">
        <v>162075</v>
      </c>
      <c r="H118" s="136">
        <v>514107</v>
      </c>
      <c r="I118" s="136">
        <v>313370</v>
      </c>
      <c r="J118" s="136">
        <v>290675</v>
      </c>
      <c r="K118" s="136">
        <v>849351</v>
      </c>
      <c r="L118" s="136">
        <v>1265593</v>
      </c>
      <c r="M118" s="136">
        <v>2050010</v>
      </c>
      <c r="N118" s="136">
        <v>2334655</v>
      </c>
      <c r="O118" s="136">
        <v>7838910</v>
      </c>
      <c r="Q118" s="125"/>
    </row>
    <row r="119" spans="1:17" s="124" customFormat="1" ht="12">
      <c r="A119" s="137"/>
      <c r="B119" s="138" t="s">
        <v>175</v>
      </c>
      <c r="C119" s="139">
        <v>0</v>
      </c>
      <c r="D119" s="140">
        <v>0</v>
      </c>
      <c r="E119" s="140">
        <v>0</v>
      </c>
      <c r="F119" s="140">
        <v>0</v>
      </c>
      <c r="G119" s="140">
        <v>0</v>
      </c>
      <c r="H119" s="140">
        <v>0</v>
      </c>
      <c r="I119" s="140">
        <v>0</v>
      </c>
      <c r="J119" s="140">
        <v>0</v>
      </c>
      <c r="K119" s="140">
        <v>1400</v>
      </c>
      <c r="L119" s="140">
        <v>2500</v>
      </c>
      <c r="M119" s="140">
        <v>0</v>
      </c>
      <c r="N119" s="140">
        <v>1097</v>
      </c>
      <c r="O119" s="140">
        <v>4997</v>
      </c>
      <c r="Q119" s="125"/>
    </row>
    <row r="120" spans="1:17" s="124" customFormat="1" ht="12">
      <c r="A120" s="137"/>
      <c r="B120" s="138" t="s">
        <v>200</v>
      </c>
      <c r="C120" s="139">
        <v>0</v>
      </c>
      <c r="D120" s="140">
        <v>9500</v>
      </c>
      <c r="E120" s="140">
        <v>0</v>
      </c>
      <c r="F120" s="140">
        <v>0</v>
      </c>
      <c r="G120" s="140">
        <v>0</v>
      </c>
      <c r="H120" s="140">
        <v>0</v>
      </c>
      <c r="I120" s="140">
        <v>9754</v>
      </c>
      <c r="J120" s="140">
        <v>0</v>
      </c>
      <c r="K120" s="140">
        <v>15919</v>
      </c>
      <c r="L120" s="140">
        <v>0</v>
      </c>
      <c r="M120" s="140">
        <v>15951</v>
      </c>
      <c r="N120" s="140">
        <v>0</v>
      </c>
      <c r="O120" s="140">
        <v>51124</v>
      </c>
      <c r="Q120" s="125"/>
    </row>
    <row r="121" spans="1:17" s="124" customFormat="1" ht="12">
      <c r="A121" s="137"/>
      <c r="B121" s="138" t="s">
        <v>4</v>
      </c>
      <c r="C121" s="139">
        <v>0</v>
      </c>
      <c r="D121" s="140">
        <v>0</v>
      </c>
      <c r="E121" s="140">
        <v>0</v>
      </c>
      <c r="F121" s="140">
        <v>0</v>
      </c>
      <c r="G121" s="140">
        <v>0</v>
      </c>
      <c r="H121" s="140">
        <v>0</v>
      </c>
      <c r="I121" s="140">
        <v>0</v>
      </c>
      <c r="J121" s="140">
        <v>0</v>
      </c>
      <c r="K121" s="140">
        <v>0</v>
      </c>
      <c r="L121" s="140">
        <v>0</v>
      </c>
      <c r="M121" s="140">
        <v>40</v>
      </c>
      <c r="N121" s="140">
        <v>0</v>
      </c>
      <c r="O121" s="140">
        <v>40</v>
      </c>
      <c r="Q121" s="125"/>
    </row>
    <row r="122" spans="1:17" s="124" customFormat="1" ht="12">
      <c r="A122" s="137"/>
      <c r="B122" s="138" t="s">
        <v>192</v>
      </c>
      <c r="C122" s="139">
        <v>0</v>
      </c>
      <c r="D122" s="140">
        <v>0</v>
      </c>
      <c r="E122" s="140">
        <v>0</v>
      </c>
      <c r="F122" s="140">
        <v>0</v>
      </c>
      <c r="G122" s="140">
        <v>0</v>
      </c>
      <c r="H122" s="140">
        <v>0</v>
      </c>
      <c r="I122" s="140">
        <v>0</v>
      </c>
      <c r="J122" s="140">
        <v>0</v>
      </c>
      <c r="K122" s="140">
        <v>2928</v>
      </c>
      <c r="L122" s="140">
        <v>0</v>
      </c>
      <c r="M122" s="140">
        <v>52000</v>
      </c>
      <c r="N122" s="140">
        <v>20960</v>
      </c>
      <c r="O122" s="140">
        <v>75888</v>
      </c>
      <c r="Q122" s="125"/>
    </row>
    <row r="123" spans="1:17" s="124" customFormat="1" ht="12">
      <c r="A123" s="137"/>
      <c r="B123" s="138" t="s">
        <v>11</v>
      </c>
      <c r="C123" s="139">
        <v>0</v>
      </c>
      <c r="D123" s="140">
        <v>0</v>
      </c>
      <c r="E123" s="140">
        <v>0</v>
      </c>
      <c r="F123" s="140">
        <v>0</v>
      </c>
      <c r="G123" s="140">
        <v>0</v>
      </c>
      <c r="H123" s="140">
        <v>0</v>
      </c>
      <c r="I123" s="140">
        <v>0</v>
      </c>
      <c r="J123" s="140">
        <v>0</v>
      </c>
      <c r="K123" s="140">
        <v>603</v>
      </c>
      <c r="L123" s="140">
        <v>0</v>
      </c>
      <c r="M123" s="140">
        <v>26046</v>
      </c>
      <c r="N123" s="140">
        <v>20444</v>
      </c>
      <c r="O123" s="140">
        <v>47093</v>
      </c>
      <c r="Q123" s="125"/>
    </row>
    <row r="124" spans="1:17" s="124" customFormat="1" ht="12">
      <c r="A124" s="137"/>
      <c r="B124" s="138" t="s">
        <v>193</v>
      </c>
      <c r="C124" s="139">
        <v>0</v>
      </c>
      <c r="D124" s="140">
        <v>0</v>
      </c>
      <c r="E124" s="140">
        <v>2853</v>
      </c>
      <c r="F124" s="140">
        <v>6304</v>
      </c>
      <c r="G124" s="140">
        <v>0</v>
      </c>
      <c r="H124" s="140">
        <v>7825</v>
      </c>
      <c r="I124" s="140">
        <v>16597</v>
      </c>
      <c r="J124" s="140">
        <v>4364</v>
      </c>
      <c r="K124" s="140">
        <v>0</v>
      </c>
      <c r="L124" s="140">
        <v>0</v>
      </c>
      <c r="M124" s="140">
        <v>13635</v>
      </c>
      <c r="N124" s="140">
        <v>0</v>
      </c>
      <c r="O124" s="140">
        <v>51578</v>
      </c>
      <c r="Q124" s="125"/>
    </row>
    <row r="125" spans="1:17" s="124" customFormat="1" ht="12">
      <c r="A125" s="137"/>
      <c r="B125" s="138" t="s">
        <v>172</v>
      </c>
      <c r="C125" s="139">
        <v>0</v>
      </c>
      <c r="D125" s="140">
        <v>0</v>
      </c>
      <c r="E125" s="140">
        <v>0</v>
      </c>
      <c r="F125" s="140">
        <v>0</v>
      </c>
      <c r="G125" s="140">
        <v>0</v>
      </c>
      <c r="H125" s="140">
        <v>0</v>
      </c>
      <c r="I125" s="140">
        <v>0</v>
      </c>
      <c r="J125" s="140">
        <v>42945</v>
      </c>
      <c r="K125" s="140">
        <v>92037</v>
      </c>
      <c r="L125" s="140">
        <v>179586</v>
      </c>
      <c r="M125" s="140">
        <v>152882</v>
      </c>
      <c r="N125" s="140">
        <v>153322</v>
      </c>
      <c r="O125" s="140">
        <v>620772</v>
      </c>
      <c r="Q125" s="125"/>
    </row>
    <row r="126" spans="1:17" s="124" customFormat="1" ht="12">
      <c r="A126" s="137"/>
      <c r="B126" s="138" t="s">
        <v>203</v>
      </c>
      <c r="C126" s="139">
        <v>0</v>
      </c>
      <c r="D126" s="140">
        <v>0</v>
      </c>
      <c r="E126" s="140">
        <v>0</v>
      </c>
      <c r="F126" s="140">
        <v>0</v>
      </c>
      <c r="G126" s="140">
        <v>0</v>
      </c>
      <c r="H126" s="140">
        <v>1469</v>
      </c>
      <c r="I126" s="140">
        <v>0</v>
      </c>
      <c r="J126" s="140">
        <v>0</v>
      </c>
      <c r="K126" s="140">
        <v>0</v>
      </c>
      <c r="L126" s="140">
        <v>0</v>
      </c>
      <c r="M126" s="140">
        <v>0</v>
      </c>
      <c r="N126" s="140">
        <v>1704</v>
      </c>
      <c r="O126" s="140">
        <v>3173</v>
      </c>
      <c r="Q126" s="125"/>
    </row>
    <row r="127" spans="1:17" s="124" customFormat="1" ht="12">
      <c r="A127" s="137"/>
      <c r="B127" s="138" t="s">
        <v>194</v>
      </c>
      <c r="C127" s="139">
        <v>0</v>
      </c>
      <c r="D127" s="140">
        <v>9000</v>
      </c>
      <c r="E127" s="140">
        <v>0</v>
      </c>
      <c r="F127" s="140">
        <v>8283</v>
      </c>
      <c r="G127" s="140">
        <v>0</v>
      </c>
      <c r="H127" s="140">
        <v>0</v>
      </c>
      <c r="I127" s="140">
        <v>18660</v>
      </c>
      <c r="J127" s="140">
        <v>0</v>
      </c>
      <c r="K127" s="140">
        <v>0</v>
      </c>
      <c r="L127" s="140">
        <v>0</v>
      </c>
      <c r="M127" s="140">
        <v>0</v>
      </c>
      <c r="N127" s="140">
        <v>8275</v>
      </c>
      <c r="O127" s="140">
        <v>44218</v>
      </c>
      <c r="Q127" s="125"/>
    </row>
    <row r="128" spans="1:17" s="124" customFormat="1" ht="12">
      <c r="A128" s="137"/>
      <c r="B128" s="138" t="s">
        <v>10</v>
      </c>
      <c r="C128" s="139">
        <v>0</v>
      </c>
      <c r="D128" s="140">
        <v>0</v>
      </c>
      <c r="E128" s="140">
        <v>0</v>
      </c>
      <c r="F128" s="140">
        <v>0</v>
      </c>
      <c r="G128" s="140">
        <v>0</v>
      </c>
      <c r="H128" s="140">
        <v>0</v>
      </c>
      <c r="I128" s="140">
        <v>0</v>
      </c>
      <c r="J128" s="140">
        <v>0</v>
      </c>
      <c r="K128" s="140">
        <v>9500</v>
      </c>
      <c r="L128" s="140">
        <v>55605</v>
      </c>
      <c r="M128" s="140">
        <v>176876</v>
      </c>
      <c r="N128" s="140">
        <v>110496</v>
      </c>
      <c r="O128" s="140">
        <v>352477</v>
      </c>
      <c r="Q128" s="125"/>
    </row>
    <row r="129" spans="1:17" s="124" customFormat="1" ht="12">
      <c r="A129" s="137"/>
      <c r="B129" s="138" t="s">
        <v>202</v>
      </c>
      <c r="C129" s="139">
        <v>0</v>
      </c>
      <c r="D129" s="140">
        <v>1575</v>
      </c>
      <c r="E129" s="140">
        <v>0</v>
      </c>
      <c r="F129" s="140">
        <v>1200</v>
      </c>
      <c r="G129" s="140">
        <v>1140</v>
      </c>
      <c r="H129" s="140">
        <v>1550</v>
      </c>
      <c r="I129" s="140">
        <v>16780</v>
      </c>
      <c r="J129" s="140">
        <v>0</v>
      </c>
      <c r="K129" s="140">
        <v>5571</v>
      </c>
      <c r="L129" s="140">
        <v>0</v>
      </c>
      <c r="M129" s="140">
        <v>18127</v>
      </c>
      <c r="N129" s="140">
        <v>6623</v>
      </c>
      <c r="O129" s="140">
        <v>52566</v>
      </c>
      <c r="Q129" s="125"/>
    </row>
    <row r="130" spans="1:17" s="124" customFormat="1" ht="12">
      <c r="A130" s="137"/>
      <c r="B130" s="138" t="s">
        <v>195</v>
      </c>
      <c r="C130" s="139">
        <v>0</v>
      </c>
      <c r="D130" s="140">
        <v>0</v>
      </c>
      <c r="E130" s="140">
        <v>0</v>
      </c>
      <c r="F130" s="140">
        <v>0</v>
      </c>
      <c r="G130" s="140">
        <v>0</v>
      </c>
      <c r="H130" s="140">
        <v>0</v>
      </c>
      <c r="I130" s="140">
        <v>0</v>
      </c>
      <c r="J130" s="140">
        <v>0</v>
      </c>
      <c r="K130" s="140">
        <v>0</v>
      </c>
      <c r="L130" s="140">
        <v>849</v>
      </c>
      <c r="M130" s="140">
        <v>4310</v>
      </c>
      <c r="N130" s="140">
        <v>7303</v>
      </c>
      <c r="O130" s="140">
        <v>12462</v>
      </c>
      <c r="Q130" s="125"/>
    </row>
    <row r="131" spans="1:17" s="124" customFormat="1" ht="12">
      <c r="A131" s="137"/>
      <c r="B131" s="138" t="s">
        <v>167</v>
      </c>
      <c r="C131" s="139">
        <v>0</v>
      </c>
      <c r="D131" s="140">
        <v>0</v>
      </c>
      <c r="E131" s="140">
        <v>0</v>
      </c>
      <c r="F131" s="140">
        <v>0</v>
      </c>
      <c r="G131" s="140">
        <v>0</v>
      </c>
      <c r="H131" s="140">
        <v>0</v>
      </c>
      <c r="I131" s="140">
        <v>0</v>
      </c>
      <c r="J131" s="140">
        <v>0</v>
      </c>
      <c r="K131" s="140">
        <v>0</v>
      </c>
      <c r="L131" s="140">
        <v>1232</v>
      </c>
      <c r="M131" s="140">
        <v>27348</v>
      </c>
      <c r="N131" s="140">
        <v>12973</v>
      </c>
      <c r="O131" s="140">
        <v>41553</v>
      </c>
      <c r="Q131" s="125"/>
    </row>
    <row r="132" spans="1:17" s="124" customFormat="1" ht="12">
      <c r="A132" s="137"/>
      <c r="B132" s="138" t="s">
        <v>168</v>
      </c>
      <c r="C132" s="139">
        <v>0</v>
      </c>
      <c r="D132" s="140">
        <v>1527</v>
      </c>
      <c r="E132" s="140">
        <v>827</v>
      </c>
      <c r="F132" s="140">
        <v>1888</v>
      </c>
      <c r="G132" s="140">
        <v>1105</v>
      </c>
      <c r="H132" s="140">
        <v>0</v>
      </c>
      <c r="I132" s="140">
        <v>0</v>
      </c>
      <c r="J132" s="140">
        <v>0</v>
      </c>
      <c r="K132" s="140">
        <v>0</v>
      </c>
      <c r="L132" s="140">
        <v>114388</v>
      </c>
      <c r="M132" s="140">
        <v>234040</v>
      </c>
      <c r="N132" s="140">
        <v>121998</v>
      </c>
      <c r="O132" s="140">
        <v>475773</v>
      </c>
      <c r="Q132" s="125"/>
    </row>
    <row r="133" spans="1:17" s="124" customFormat="1" ht="12">
      <c r="A133" s="137"/>
      <c r="B133" s="138" t="s">
        <v>176</v>
      </c>
      <c r="C133" s="139">
        <v>0</v>
      </c>
      <c r="D133" s="140">
        <v>0</v>
      </c>
      <c r="E133" s="140">
        <v>0</v>
      </c>
      <c r="F133" s="140">
        <v>0</v>
      </c>
      <c r="G133" s="140">
        <v>0</v>
      </c>
      <c r="H133" s="140">
        <v>0</v>
      </c>
      <c r="I133" s="140">
        <v>0</v>
      </c>
      <c r="J133" s="140">
        <v>0</v>
      </c>
      <c r="K133" s="140">
        <v>103073</v>
      </c>
      <c r="L133" s="140">
        <v>85639</v>
      </c>
      <c r="M133" s="140">
        <v>279283</v>
      </c>
      <c r="N133" s="140">
        <v>293908</v>
      </c>
      <c r="O133" s="140">
        <v>761903</v>
      </c>
      <c r="Q133" s="125"/>
    </row>
    <row r="134" spans="1:17" s="124" customFormat="1" ht="12">
      <c r="A134" s="137"/>
      <c r="B134" s="138" t="s">
        <v>177</v>
      </c>
      <c r="C134" s="139">
        <v>0</v>
      </c>
      <c r="D134" s="140">
        <v>0</v>
      </c>
      <c r="E134" s="140">
        <v>0</v>
      </c>
      <c r="F134" s="140">
        <v>0</v>
      </c>
      <c r="G134" s="140">
        <v>0</v>
      </c>
      <c r="H134" s="140">
        <v>0</v>
      </c>
      <c r="I134" s="140">
        <v>0</v>
      </c>
      <c r="J134" s="140">
        <v>1580</v>
      </c>
      <c r="K134" s="140">
        <v>1890</v>
      </c>
      <c r="L134" s="140">
        <v>10391</v>
      </c>
      <c r="M134" s="140">
        <v>5710</v>
      </c>
      <c r="N134" s="140">
        <v>945</v>
      </c>
      <c r="O134" s="140">
        <v>20516</v>
      </c>
      <c r="Q134" s="125"/>
    </row>
    <row r="135" spans="1:17" s="124" customFormat="1" ht="12">
      <c r="A135" s="137"/>
      <c r="B135" s="138" t="s">
        <v>169</v>
      </c>
      <c r="C135" s="139">
        <v>0</v>
      </c>
      <c r="D135" s="140">
        <v>0</v>
      </c>
      <c r="E135" s="140">
        <v>0</v>
      </c>
      <c r="F135" s="140">
        <v>0</v>
      </c>
      <c r="G135" s="140">
        <v>0</v>
      </c>
      <c r="H135" s="140">
        <v>0</v>
      </c>
      <c r="I135" s="140">
        <v>0</v>
      </c>
      <c r="J135" s="140">
        <v>0</v>
      </c>
      <c r="K135" s="140">
        <v>0</v>
      </c>
      <c r="L135" s="140">
        <v>0</v>
      </c>
      <c r="M135" s="140">
        <v>89312</v>
      </c>
      <c r="N135" s="140">
        <v>331684</v>
      </c>
      <c r="O135" s="140">
        <v>420996</v>
      </c>
      <c r="Q135" s="125"/>
    </row>
    <row r="136" spans="1:17" s="124" customFormat="1" ht="12">
      <c r="A136" s="137"/>
      <c r="B136" s="138" t="s">
        <v>179</v>
      </c>
      <c r="C136" s="139">
        <v>0</v>
      </c>
      <c r="D136" s="140">
        <v>1721</v>
      </c>
      <c r="E136" s="140">
        <v>2378</v>
      </c>
      <c r="F136" s="140">
        <v>2409</v>
      </c>
      <c r="G136" s="140">
        <v>1111</v>
      </c>
      <c r="H136" s="140">
        <v>1337</v>
      </c>
      <c r="I136" s="140">
        <v>93</v>
      </c>
      <c r="J136" s="140">
        <v>121</v>
      </c>
      <c r="K136" s="140">
        <v>191</v>
      </c>
      <c r="L136" s="140">
        <v>11282</v>
      </c>
      <c r="M136" s="140">
        <v>23688</v>
      </c>
      <c r="N136" s="140">
        <v>50541</v>
      </c>
      <c r="O136" s="140">
        <v>94872</v>
      </c>
      <c r="Q136" s="125"/>
    </row>
    <row r="137" spans="1:17" s="124" customFormat="1" ht="12">
      <c r="A137" s="137"/>
      <c r="B137" s="138" t="s">
        <v>180</v>
      </c>
      <c r="C137" s="139">
        <v>0</v>
      </c>
      <c r="D137" s="140">
        <v>0</v>
      </c>
      <c r="E137" s="140">
        <v>0</v>
      </c>
      <c r="F137" s="140">
        <v>0</v>
      </c>
      <c r="G137" s="140">
        <v>0</v>
      </c>
      <c r="H137" s="140">
        <v>0</v>
      </c>
      <c r="I137" s="140">
        <v>0</v>
      </c>
      <c r="J137" s="140">
        <v>0</v>
      </c>
      <c r="K137" s="140">
        <v>67000</v>
      </c>
      <c r="L137" s="140">
        <v>0</v>
      </c>
      <c r="M137" s="140">
        <v>63193</v>
      </c>
      <c r="N137" s="140">
        <v>74130</v>
      </c>
      <c r="O137" s="140">
        <v>204323</v>
      </c>
      <c r="Q137" s="125"/>
    </row>
    <row r="138" spans="1:17" s="124" customFormat="1" ht="22.5">
      <c r="A138" s="137"/>
      <c r="B138" s="138" t="s">
        <v>8</v>
      </c>
      <c r="C138" s="139">
        <v>0</v>
      </c>
      <c r="D138" s="140">
        <v>0</v>
      </c>
      <c r="E138" s="140">
        <v>0</v>
      </c>
      <c r="F138" s="140">
        <v>0</v>
      </c>
      <c r="G138" s="140">
        <v>0</v>
      </c>
      <c r="H138" s="140">
        <v>0</v>
      </c>
      <c r="I138" s="140">
        <v>0</v>
      </c>
      <c r="J138" s="140">
        <v>0</v>
      </c>
      <c r="K138" s="140">
        <v>73426</v>
      </c>
      <c r="L138" s="140">
        <v>144412</v>
      </c>
      <c r="M138" s="140">
        <v>110702</v>
      </c>
      <c r="N138" s="140">
        <v>369483</v>
      </c>
      <c r="O138" s="140">
        <v>698023</v>
      </c>
      <c r="Q138" s="125"/>
    </row>
    <row r="139" spans="1:17" s="124" customFormat="1" ht="22.5">
      <c r="A139" s="137"/>
      <c r="B139" s="138" t="s">
        <v>3</v>
      </c>
      <c r="C139" s="139">
        <v>0</v>
      </c>
      <c r="D139" s="140">
        <v>0</v>
      </c>
      <c r="E139" s="140">
        <v>0</v>
      </c>
      <c r="F139" s="140">
        <v>0</v>
      </c>
      <c r="G139" s="140">
        <v>0</v>
      </c>
      <c r="H139" s="140">
        <v>0</v>
      </c>
      <c r="I139" s="140">
        <v>0</v>
      </c>
      <c r="J139" s="140">
        <v>0</v>
      </c>
      <c r="K139" s="140">
        <v>0</v>
      </c>
      <c r="L139" s="140">
        <v>2</v>
      </c>
      <c r="M139" s="140">
        <v>19800</v>
      </c>
      <c r="N139" s="140">
        <v>144</v>
      </c>
      <c r="O139" s="140">
        <v>19946</v>
      </c>
      <c r="Q139" s="125"/>
    </row>
    <row r="140" spans="1:17" s="124" customFormat="1" ht="12">
      <c r="A140" s="137"/>
      <c r="B140" s="138" t="s">
        <v>71</v>
      </c>
      <c r="C140" s="139">
        <v>0</v>
      </c>
      <c r="D140" s="140">
        <v>0</v>
      </c>
      <c r="E140" s="140">
        <v>0</v>
      </c>
      <c r="F140" s="140">
        <v>0</v>
      </c>
      <c r="G140" s="140">
        <v>148326</v>
      </c>
      <c r="H140" s="140">
        <v>475680</v>
      </c>
      <c r="I140" s="140">
        <v>229288</v>
      </c>
      <c r="J140" s="140">
        <v>219414</v>
      </c>
      <c r="K140" s="140">
        <v>439151</v>
      </c>
      <c r="L140" s="140">
        <v>610252</v>
      </c>
      <c r="M140" s="140">
        <v>590345</v>
      </c>
      <c r="N140" s="140">
        <v>559801</v>
      </c>
      <c r="O140" s="140">
        <v>3272257</v>
      </c>
      <c r="Q140" s="125"/>
    </row>
    <row r="141" spans="1:17" s="124" customFormat="1" ht="12">
      <c r="A141" s="137"/>
      <c r="B141" s="138" t="s">
        <v>181</v>
      </c>
      <c r="C141" s="139">
        <v>0</v>
      </c>
      <c r="D141" s="140">
        <v>624</v>
      </c>
      <c r="E141" s="140">
        <v>1291</v>
      </c>
      <c r="F141" s="140">
        <v>655</v>
      </c>
      <c r="G141" s="140">
        <v>650</v>
      </c>
      <c r="H141" s="140">
        <v>638</v>
      </c>
      <c r="I141" s="140">
        <v>0</v>
      </c>
      <c r="J141" s="140">
        <v>2637</v>
      </c>
      <c r="K141" s="140">
        <v>0</v>
      </c>
      <c r="L141" s="140">
        <v>603</v>
      </c>
      <c r="M141" s="140">
        <v>4033</v>
      </c>
      <c r="N141" s="140">
        <v>10354</v>
      </c>
      <c r="O141" s="140">
        <v>21485</v>
      </c>
      <c r="Q141" s="125"/>
    </row>
    <row r="142" spans="1:17" s="124" customFormat="1" ht="12">
      <c r="A142" s="137"/>
      <c r="B142" s="138" t="s">
        <v>182</v>
      </c>
      <c r="C142" s="139">
        <v>0</v>
      </c>
      <c r="D142" s="140">
        <v>0</v>
      </c>
      <c r="E142" s="140">
        <v>0</v>
      </c>
      <c r="F142" s="140">
        <v>0</v>
      </c>
      <c r="G142" s="140">
        <v>0</v>
      </c>
      <c r="H142" s="140">
        <v>0</v>
      </c>
      <c r="I142" s="140">
        <v>0</v>
      </c>
      <c r="J142" s="140">
        <v>0</v>
      </c>
      <c r="K142" s="140">
        <v>0</v>
      </c>
      <c r="L142" s="140">
        <v>0</v>
      </c>
      <c r="M142" s="140">
        <v>0</v>
      </c>
      <c r="N142" s="140">
        <v>7819</v>
      </c>
      <c r="O142" s="140">
        <v>7819</v>
      </c>
      <c r="Q142" s="125"/>
    </row>
    <row r="143" spans="1:17" s="124" customFormat="1" ht="12">
      <c r="A143" s="137"/>
      <c r="B143" s="138" t="s">
        <v>198</v>
      </c>
      <c r="C143" s="139">
        <v>0</v>
      </c>
      <c r="D143" s="140">
        <v>584</v>
      </c>
      <c r="E143" s="140">
        <v>0</v>
      </c>
      <c r="F143" s="140">
        <v>0</v>
      </c>
      <c r="G143" s="140">
        <v>243</v>
      </c>
      <c r="H143" s="140">
        <v>0</v>
      </c>
      <c r="I143" s="140">
        <v>0</v>
      </c>
      <c r="J143" s="140">
        <v>2226</v>
      </c>
      <c r="K143" s="140">
        <v>0</v>
      </c>
      <c r="L143" s="140">
        <v>3331</v>
      </c>
      <c r="M143" s="140">
        <v>6699</v>
      </c>
      <c r="N143" s="140">
        <v>5696</v>
      </c>
      <c r="O143" s="140">
        <v>18779</v>
      </c>
      <c r="Q143" s="125"/>
    </row>
    <row r="144" spans="1:17" s="124" customFormat="1" ht="22.5">
      <c r="A144" s="137"/>
      <c r="B144" s="138" t="s">
        <v>183</v>
      </c>
      <c r="C144" s="139">
        <v>0</v>
      </c>
      <c r="D144" s="140">
        <v>0</v>
      </c>
      <c r="E144" s="140">
        <v>0</v>
      </c>
      <c r="F144" s="140">
        <v>0</v>
      </c>
      <c r="G144" s="140">
        <v>0</v>
      </c>
      <c r="H144" s="140">
        <v>0</v>
      </c>
      <c r="I144" s="140">
        <v>0</v>
      </c>
      <c r="J144" s="140">
        <v>0</v>
      </c>
      <c r="K144" s="140">
        <v>0</v>
      </c>
      <c r="L144" s="140">
        <v>18993</v>
      </c>
      <c r="M144" s="140">
        <v>28068</v>
      </c>
      <c r="N144" s="140">
        <v>73521</v>
      </c>
      <c r="O144" s="140">
        <v>120582</v>
      </c>
      <c r="Q144" s="125"/>
    </row>
    <row r="145" spans="1:17" s="124" customFormat="1" ht="12">
      <c r="A145" s="137"/>
      <c r="B145" s="138" t="s">
        <v>184</v>
      </c>
      <c r="C145" s="139">
        <v>0</v>
      </c>
      <c r="D145" s="140">
        <v>6455</v>
      </c>
      <c r="E145" s="140">
        <v>0</v>
      </c>
      <c r="F145" s="140">
        <v>0</v>
      </c>
      <c r="G145" s="140">
        <v>9500</v>
      </c>
      <c r="H145" s="140">
        <v>25608</v>
      </c>
      <c r="I145" s="140">
        <v>16126</v>
      </c>
      <c r="J145" s="140">
        <v>15897</v>
      </c>
      <c r="K145" s="140">
        <v>29025</v>
      </c>
      <c r="L145" s="140">
        <v>0</v>
      </c>
      <c r="M145" s="140">
        <v>40794</v>
      </c>
      <c r="N145" s="140">
        <v>24716</v>
      </c>
      <c r="O145" s="140">
        <v>168121</v>
      </c>
      <c r="Q145" s="125"/>
    </row>
    <row r="146" spans="1:17" s="124" customFormat="1" ht="22.5">
      <c r="A146" s="137"/>
      <c r="B146" s="138" t="s">
        <v>170</v>
      </c>
      <c r="C146" s="139">
        <v>0</v>
      </c>
      <c r="D146" s="140">
        <v>0</v>
      </c>
      <c r="E146" s="140">
        <v>0</v>
      </c>
      <c r="F146" s="140">
        <v>0</v>
      </c>
      <c r="G146" s="140">
        <v>0</v>
      </c>
      <c r="H146" s="140">
        <v>0</v>
      </c>
      <c r="I146" s="140">
        <v>6072</v>
      </c>
      <c r="J146" s="140">
        <v>1491</v>
      </c>
      <c r="K146" s="140">
        <v>7637</v>
      </c>
      <c r="L146" s="140">
        <v>26528</v>
      </c>
      <c r="M146" s="140">
        <v>67128</v>
      </c>
      <c r="N146" s="140">
        <v>66718</v>
      </c>
      <c r="O146" s="140">
        <v>175574</v>
      </c>
      <c r="Q146" s="125"/>
    </row>
    <row r="147" spans="1:17" s="124" customFormat="1" ht="12">
      <c r="A147" s="130" t="s">
        <v>204</v>
      </c>
      <c r="B147" s="131"/>
      <c r="C147" s="132">
        <v>2911000</v>
      </c>
      <c r="D147" s="133">
        <v>265374</v>
      </c>
      <c r="E147" s="133">
        <v>227667</v>
      </c>
      <c r="F147" s="133">
        <v>302266</v>
      </c>
      <c r="G147" s="133">
        <v>195317</v>
      </c>
      <c r="H147" s="133">
        <v>242255</v>
      </c>
      <c r="I147" s="133">
        <v>210175</v>
      </c>
      <c r="J147" s="133">
        <v>268017</v>
      </c>
      <c r="K147" s="133">
        <v>252614</v>
      </c>
      <c r="L147" s="133">
        <v>201206</v>
      </c>
      <c r="M147" s="133">
        <v>298115</v>
      </c>
      <c r="N147" s="133">
        <v>201281</v>
      </c>
      <c r="O147" s="133">
        <v>2664287</v>
      </c>
      <c r="Q147" s="125"/>
    </row>
    <row r="148" spans="1:17" s="124" customFormat="1" ht="12">
      <c r="A148" s="134" t="s">
        <v>165</v>
      </c>
      <c r="B148" s="135"/>
      <c r="C148" s="136">
        <v>82000</v>
      </c>
      <c r="D148" s="136">
        <v>0</v>
      </c>
      <c r="E148" s="136">
        <v>0</v>
      </c>
      <c r="F148" s="136">
        <v>0</v>
      </c>
      <c r="G148" s="136">
        <v>0</v>
      </c>
      <c r="H148" s="136">
        <v>0</v>
      </c>
      <c r="I148" s="136">
        <v>0</v>
      </c>
      <c r="J148" s="136">
        <v>0</v>
      </c>
      <c r="K148" s="136">
        <v>0</v>
      </c>
      <c r="L148" s="136">
        <v>0</v>
      </c>
      <c r="M148" s="136">
        <v>0</v>
      </c>
      <c r="N148" s="136">
        <v>0</v>
      </c>
      <c r="O148" s="136">
        <v>0</v>
      </c>
      <c r="Q148" s="125"/>
    </row>
    <row r="149" spans="1:17" s="124" customFormat="1" ht="12">
      <c r="A149" s="137"/>
      <c r="B149" s="138" t="s">
        <v>175</v>
      </c>
      <c r="C149" s="139">
        <v>2000</v>
      </c>
      <c r="D149" s="140">
        <v>0</v>
      </c>
      <c r="E149" s="140">
        <v>0</v>
      </c>
      <c r="F149" s="140">
        <v>0</v>
      </c>
      <c r="G149" s="140">
        <v>0</v>
      </c>
      <c r="H149" s="140">
        <v>0</v>
      </c>
      <c r="I149" s="140">
        <v>0</v>
      </c>
      <c r="J149" s="140">
        <v>0</v>
      </c>
      <c r="K149" s="140">
        <v>0</v>
      </c>
      <c r="L149" s="140">
        <v>0</v>
      </c>
      <c r="M149" s="140">
        <v>0</v>
      </c>
      <c r="N149" s="140">
        <v>0</v>
      </c>
      <c r="O149" s="140">
        <v>0</v>
      </c>
      <c r="Q149" s="125"/>
    </row>
    <row r="150" spans="1:17" s="124" customFormat="1" ht="12">
      <c r="A150" s="137"/>
      <c r="B150" s="138" t="s">
        <v>270</v>
      </c>
      <c r="C150" s="139">
        <v>80000</v>
      </c>
      <c r="D150" s="140">
        <v>0</v>
      </c>
      <c r="E150" s="140">
        <v>0</v>
      </c>
      <c r="F150" s="140">
        <v>0</v>
      </c>
      <c r="G150" s="140">
        <v>0</v>
      </c>
      <c r="H150" s="140">
        <v>0</v>
      </c>
      <c r="I150" s="140">
        <v>0</v>
      </c>
      <c r="J150" s="140">
        <v>0</v>
      </c>
      <c r="K150" s="140">
        <v>0</v>
      </c>
      <c r="L150" s="140">
        <v>0</v>
      </c>
      <c r="M150" s="140">
        <v>0</v>
      </c>
      <c r="N150" s="140">
        <v>0</v>
      </c>
      <c r="O150" s="140">
        <v>0</v>
      </c>
      <c r="Q150" s="125"/>
    </row>
    <row r="151" spans="1:17" s="124" customFormat="1" ht="12">
      <c r="A151" s="134" t="s">
        <v>166</v>
      </c>
      <c r="B151" s="135"/>
      <c r="C151" s="136">
        <v>2829000</v>
      </c>
      <c r="D151" s="136">
        <v>265374</v>
      </c>
      <c r="E151" s="136">
        <v>227667</v>
      </c>
      <c r="F151" s="136">
        <v>302266</v>
      </c>
      <c r="G151" s="136">
        <v>195317</v>
      </c>
      <c r="H151" s="136">
        <v>242255</v>
      </c>
      <c r="I151" s="136">
        <v>210175</v>
      </c>
      <c r="J151" s="136">
        <v>268017</v>
      </c>
      <c r="K151" s="136">
        <v>252614</v>
      </c>
      <c r="L151" s="136">
        <v>201206</v>
      </c>
      <c r="M151" s="136">
        <v>262742</v>
      </c>
      <c r="N151" s="136">
        <v>162147</v>
      </c>
      <c r="O151" s="136">
        <v>2589780</v>
      </c>
      <c r="Q151" s="125"/>
    </row>
    <row r="152" spans="1:17" s="124" customFormat="1" ht="22.5">
      <c r="A152" s="137"/>
      <c r="B152" s="138" t="s">
        <v>214</v>
      </c>
      <c r="C152" s="139">
        <v>0</v>
      </c>
      <c r="D152" s="140">
        <v>0</v>
      </c>
      <c r="E152" s="140">
        <v>0</v>
      </c>
      <c r="F152" s="140">
        <v>0</v>
      </c>
      <c r="G152" s="140">
        <v>0</v>
      </c>
      <c r="H152" s="140">
        <v>0</v>
      </c>
      <c r="I152" s="140">
        <v>0</v>
      </c>
      <c r="J152" s="140">
        <v>0</v>
      </c>
      <c r="K152" s="140">
        <v>0</v>
      </c>
      <c r="L152" s="140">
        <v>73</v>
      </c>
      <c r="M152" s="140">
        <v>0</v>
      </c>
      <c r="N152" s="140">
        <v>0</v>
      </c>
      <c r="O152" s="140">
        <v>73</v>
      </c>
      <c r="Q152" s="125"/>
    </row>
    <row r="153" spans="1:17" s="124" customFormat="1" ht="12">
      <c r="A153" s="137"/>
      <c r="B153" s="138" t="s">
        <v>10</v>
      </c>
      <c r="C153" s="139">
        <v>0</v>
      </c>
      <c r="D153" s="140">
        <v>148818</v>
      </c>
      <c r="E153" s="140">
        <v>140038</v>
      </c>
      <c r="F153" s="140">
        <v>211212</v>
      </c>
      <c r="G153" s="140">
        <v>96927</v>
      </c>
      <c r="H153" s="140">
        <v>148046</v>
      </c>
      <c r="I153" s="140">
        <v>133209</v>
      </c>
      <c r="J153" s="140">
        <v>189408</v>
      </c>
      <c r="K153" s="140">
        <v>156275</v>
      </c>
      <c r="L153" s="140">
        <v>80956</v>
      </c>
      <c r="M153" s="140">
        <v>119802</v>
      </c>
      <c r="N153" s="140">
        <v>41863</v>
      </c>
      <c r="O153" s="140">
        <v>1466554</v>
      </c>
      <c r="Q153" s="125"/>
    </row>
    <row r="154" spans="1:17" s="124" customFormat="1" ht="12">
      <c r="A154" s="137"/>
      <c r="B154" s="138" t="s">
        <v>168</v>
      </c>
      <c r="C154" s="139">
        <v>0</v>
      </c>
      <c r="D154" s="140">
        <v>16024</v>
      </c>
      <c r="E154" s="140">
        <v>13665</v>
      </c>
      <c r="F154" s="140">
        <v>16510</v>
      </c>
      <c r="G154" s="140">
        <v>21757</v>
      </c>
      <c r="H154" s="140">
        <v>17610</v>
      </c>
      <c r="I154" s="140">
        <v>18390</v>
      </c>
      <c r="J154" s="140">
        <v>18178</v>
      </c>
      <c r="K154" s="140">
        <v>18348</v>
      </c>
      <c r="L154" s="140">
        <v>13528</v>
      </c>
      <c r="M154" s="140">
        <v>26617</v>
      </c>
      <c r="N154" s="140">
        <v>12043</v>
      </c>
      <c r="O154" s="140">
        <v>192670</v>
      </c>
      <c r="Q154" s="125"/>
    </row>
    <row r="155" spans="1:17" s="124" customFormat="1" ht="12">
      <c r="A155" s="137"/>
      <c r="B155" s="138" t="s">
        <v>176</v>
      </c>
      <c r="C155" s="139">
        <v>0</v>
      </c>
      <c r="D155" s="140">
        <v>75709</v>
      </c>
      <c r="E155" s="140">
        <v>51114</v>
      </c>
      <c r="F155" s="140">
        <v>57190</v>
      </c>
      <c r="G155" s="140">
        <v>52352</v>
      </c>
      <c r="H155" s="140">
        <v>55646</v>
      </c>
      <c r="I155" s="140">
        <v>40556</v>
      </c>
      <c r="J155" s="140">
        <v>40115</v>
      </c>
      <c r="K155" s="140">
        <v>50661</v>
      </c>
      <c r="L155" s="140">
        <v>84966</v>
      </c>
      <c r="M155" s="140">
        <v>91258</v>
      </c>
      <c r="N155" s="140">
        <v>72226</v>
      </c>
      <c r="O155" s="140">
        <v>671793</v>
      </c>
      <c r="Q155" s="125"/>
    </row>
    <row r="156" spans="1:17" s="124" customFormat="1" ht="12">
      <c r="A156" s="137"/>
      <c r="B156" s="138" t="s">
        <v>169</v>
      </c>
      <c r="C156" s="139">
        <v>0</v>
      </c>
      <c r="D156" s="140">
        <v>6270</v>
      </c>
      <c r="E156" s="140">
        <v>1804</v>
      </c>
      <c r="F156" s="140">
        <v>1080</v>
      </c>
      <c r="G156" s="140">
        <v>3846</v>
      </c>
      <c r="H156" s="140">
        <v>1216</v>
      </c>
      <c r="I156" s="140">
        <v>3302</v>
      </c>
      <c r="J156" s="140">
        <v>1922</v>
      </c>
      <c r="K156" s="140">
        <v>5063</v>
      </c>
      <c r="L156" s="140">
        <v>0</v>
      </c>
      <c r="M156" s="140">
        <v>2600</v>
      </c>
      <c r="N156" s="140">
        <v>3600</v>
      </c>
      <c r="O156" s="140">
        <v>30703</v>
      </c>
      <c r="Q156" s="125"/>
    </row>
    <row r="157" spans="1:17" s="124" customFormat="1" ht="12">
      <c r="A157" s="137"/>
      <c r="B157" s="138" t="s">
        <v>179</v>
      </c>
      <c r="C157" s="139">
        <v>0</v>
      </c>
      <c r="D157" s="140">
        <v>17360</v>
      </c>
      <c r="E157" s="140">
        <v>19506</v>
      </c>
      <c r="F157" s="140">
        <v>14353</v>
      </c>
      <c r="G157" s="140">
        <v>17869</v>
      </c>
      <c r="H157" s="140">
        <v>17544</v>
      </c>
      <c r="I157" s="140">
        <v>13649</v>
      </c>
      <c r="J157" s="140">
        <v>17289</v>
      </c>
      <c r="K157" s="140">
        <v>13889</v>
      </c>
      <c r="L157" s="140">
        <v>19107</v>
      </c>
      <c r="M157" s="140">
        <v>20592</v>
      </c>
      <c r="N157" s="140">
        <v>29436</v>
      </c>
      <c r="O157" s="140">
        <v>200594</v>
      </c>
      <c r="Q157" s="125"/>
    </row>
    <row r="158" spans="1:17" s="124" customFormat="1" ht="22.5">
      <c r="A158" s="137"/>
      <c r="B158" s="138" t="s">
        <v>8</v>
      </c>
      <c r="C158" s="139">
        <v>0</v>
      </c>
      <c r="D158" s="140">
        <v>0</v>
      </c>
      <c r="E158" s="140">
        <v>211</v>
      </c>
      <c r="F158" s="140">
        <v>298</v>
      </c>
      <c r="G158" s="140">
        <v>0</v>
      </c>
      <c r="H158" s="140">
        <v>0</v>
      </c>
      <c r="I158" s="140">
        <v>0</v>
      </c>
      <c r="J158" s="140">
        <v>0</v>
      </c>
      <c r="K158" s="140">
        <v>7421</v>
      </c>
      <c r="L158" s="140">
        <v>0</v>
      </c>
      <c r="M158" s="140">
        <v>279</v>
      </c>
      <c r="N158" s="140">
        <v>0</v>
      </c>
      <c r="O158" s="140">
        <v>8209</v>
      </c>
      <c r="Q158" s="125"/>
    </row>
    <row r="159" spans="1:17" s="124" customFormat="1" ht="12">
      <c r="A159" s="137"/>
      <c r="B159" s="138" t="s">
        <v>198</v>
      </c>
      <c r="C159" s="139">
        <v>0</v>
      </c>
      <c r="D159" s="140">
        <v>432</v>
      </c>
      <c r="E159" s="140">
        <v>0</v>
      </c>
      <c r="F159" s="140">
        <v>41</v>
      </c>
      <c r="G159" s="140">
        <v>83</v>
      </c>
      <c r="H159" s="140">
        <v>687</v>
      </c>
      <c r="I159" s="140">
        <v>382</v>
      </c>
      <c r="J159" s="140">
        <v>0</v>
      </c>
      <c r="K159" s="140">
        <v>0</v>
      </c>
      <c r="L159" s="140">
        <v>380</v>
      </c>
      <c r="M159" s="140">
        <v>0</v>
      </c>
      <c r="N159" s="140">
        <v>1491</v>
      </c>
      <c r="O159" s="140">
        <v>3496</v>
      </c>
      <c r="Q159" s="125"/>
    </row>
    <row r="160" spans="1:17" s="124" customFormat="1" ht="22.5">
      <c r="A160" s="137"/>
      <c r="B160" s="138" t="s">
        <v>170</v>
      </c>
      <c r="C160" s="139">
        <v>0</v>
      </c>
      <c r="D160" s="140">
        <v>761</v>
      </c>
      <c r="E160" s="140">
        <v>1329</v>
      </c>
      <c r="F160" s="140">
        <v>1582</v>
      </c>
      <c r="G160" s="140">
        <v>2483</v>
      </c>
      <c r="H160" s="140">
        <v>1506</v>
      </c>
      <c r="I160" s="140">
        <v>687</v>
      </c>
      <c r="J160" s="140">
        <v>1105</v>
      </c>
      <c r="K160" s="140">
        <v>957</v>
      </c>
      <c r="L160" s="140">
        <v>2196</v>
      </c>
      <c r="M160" s="140">
        <v>1594</v>
      </c>
      <c r="N160" s="140">
        <v>1488</v>
      </c>
      <c r="O160" s="140">
        <v>15688</v>
      </c>
      <c r="Q160" s="125"/>
    </row>
    <row r="161" spans="1:17" s="124" customFormat="1" ht="12">
      <c r="A161" s="134" t="s">
        <v>174</v>
      </c>
      <c r="B161" s="135"/>
      <c r="C161" s="136">
        <v>0</v>
      </c>
      <c r="D161" s="136">
        <v>0</v>
      </c>
      <c r="E161" s="136">
        <v>0</v>
      </c>
      <c r="F161" s="136">
        <v>0</v>
      </c>
      <c r="G161" s="136">
        <v>0</v>
      </c>
      <c r="H161" s="136">
        <v>0</v>
      </c>
      <c r="I161" s="136">
        <v>0</v>
      </c>
      <c r="J161" s="136">
        <v>0</v>
      </c>
      <c r="K161" s="136">
        <v>0</v>
      </c>
      <c r="L161" s="136">
        <v>0</v>
      </c>
      <c r="M161" s="136">
        <v>35373</v>
      </c>
      <c r="N161" s="136">
        <v>39134</v>
      </c>
      <c r="O161" s="136">
        <v>74507</v>
      </c>
      <c r="Q161" s="125"/>
    </row>
    <row r="162" spans="1:17" s="124" customFormat="1" ht="12">
      <c r="A162" s="137"/>
      <c r="B162" s="138" t="s">
        <v>10</v>
      </c>
      <c r="C162" s="139">
        <v>0</v>
      </c>
      <c r="D162" s="140">
        <v>0</v>
      </c>
      <c r="E162" s="140">
        <v>0</v>
      </c>
      <c r="F162" s="140">
        <v>0</v>
      </c>
      <c r="G162" s="140">
        <v>0</v>
      </c>
      <c r="H162" s="140">
        <v>0</v>
      </c>
      <c r="I162" s="140">
        <v>0</v>
      </c>
      <c r="J162" s="140">
        <v>0</v>
      </c>
      <c r="K162" s="140">
        <v>0</v>
      </c>
      <c r="L162" s="140">
        <v>0</v>
      </c>
      <c r="M162" s="140">
        <v>35373</v>
      </c>
      <c r="N162" s="140">
        <v>11640</v>
      </c>
      <c r="O162" s="140">
        <v>47013</v>
      </c>
      <c r="Q162" s="125"/>
    </row>
    <row r="163" spans="1:17" s="124" customFormat="1" ht="12">
      <c r="A163" s="137"/>
      <c r="B163" s="138" t="s">
        <v>176</v>
      </c>
      <c r="C163" s="139">
        <v>0</v>
      </c>
      <c r="D163" s="140">
        <v>0</v>
      </c>
      <c r="E163" s="140">
        <v>0</v>
      </c>
      <c r="F163" s="140">
        <v>0</v>
      </c>
      <c r="G163" s="140">
        <v>0</v>
      </c>
      <c r="H163" s="140">
        <v>0</v>
      </c>
      <c r="I163" s="140">
        <v>0</v>
      </c>
      <c r="J163" s="140">
        <v>0</v>
      </c>
      <c r="K163" s="140">
        <v>0</v>
      </c>
      <c r="L163" s="140">
        <v>0</v>
      </c>
      <c r="M163" s="140">
        <v>0</v>
      </c>
      <c r="N163" s="140">
        <v>27344</v>
      </c>
      <c r="O163" s="140">
        <v>27344</v>
      </c>
      <c r="Q163" s="125"/>
    </row>
    <row r="164" spans="1:17" s="124" customFormat="1" ht="12">
      <c r="A164" s="137"/>
      <c r="B164" s="138" t="s">
        <v>179</v>
      </c>
      <c r="C164" s="139">
        <v>0</v>
      </c>
      <c r="D164" s="140">
        <v>0</v>
      </c>
      <c r="E164" s="140">
        <v>0</v>
      </c>
      <c r="F164" s="140">
        <v>0</v>
      </c>
      <c r="G164" s="140">
        <v>0</v>
      </c>
      <c r="H164" s="140">
        <v>0</v>
      </c>
      <c r="I164" s="140">
        <v>0</v>
      </c>
      <c r="J164" s="140">
        <v>0</v>
      </c>
      <c r="K164" s="140">
        <v>0</v>
      </c>
      <c r="L164" s="140">
        <v>0</v>
      </c>
      <c r="M164" s="140">
        <v>0</v>
      </c>
      <c r="N164" s="140">
        <v>150</v>
      </c>
      <c r="O164" s="140">
        <v>150</v>
      </c>
      <c r="Q164" s="125"/>
    </row>
    <row r="165" spans="1:17" s="124" customFormat="1" ht="12">
      <c r="A165" s="130" t="s">
        <v>205</v>
      </c>
      <c r="B165" s="131"/>
      <c r="C165" s="132">
        <v>12422889</v>
      </c>
      <c r="D165" s="133">
        <v>347829</v>
      </c>
      <c r="E165" s="133">
        <v>639632</v>
      </c>
      <c r="F165" s="133">
        <v>497548</v>
      </c>
      <c r="G165" s="133">
        <v>302428</v>
      </c>
      <c r="H165" s="133">
        <v>559502</v>
      </c>
      <c r="I165" s="133">
        <v>340261</v>
      </c>
      <c r="J165" s="133">
        <v>738654</v>
      </c>
      <c r="K165" s="133">
        <v>378722</v>
      </c>
      <c r="L165" s="133">
        <v>681012</v>
      </c>
      <c r="M165" s="133">
        <v>788956</v>
      </c>
      <c r="N165" s="133">
        <v>880279</v>
      </c>
      <c r="O165" s="133">
        <v>6154823</v>
      </c>
      <c r="Q165" s="125"/>
    </row>
    <row r="166" spans="1:17" s="124" customFormat="1" ht="12">
      <c r="A166" s="134" t="s">
        <v>165</v>
      </c>
      <c r="B166" s="135"/>
      <c r="C166" s="136">
        <v>10870000</v>
      </c>
      <c r="D166" s="136">
        <v>189280</v>
      </c>
      <c r="E166" s="136">
        <v>392320</v>
      </c>
      <c r="F166" s="136">
        <v>279060</v>
      </c>
      <c r="G166" s="136">
        <v>119369</v>
      </c>
      <c r="H166" s="136">
        <v>398660</v>
      </c>
      <c r="I166" s="136">
        <v>95452</v>
      </c>
      <c r="J166" s="136">
        <v>615035</v>
      </c>
      <c r="K166" s="136">
        <v>215500</v>
      </c>
      <c r="L166" s="136">
        <v>14</v>
      </c>
      <c r="M166" s="136">
        <v>0</v>
      </c>
      <c r="N166" s="136">
        <v>4676</v>
      </c>
      <c r="O166" s="136">
        <v>2309366</v>
      </c>
      <c r="Q166" s="125"/>
    </row>
    <row r="167" spans="1:17" s="124" customFormat="1" ht="12">
      <c r="A167" s="137"/>
      <c r="B167" s="138" t="s">
        <v>4</v>
      </c>
      <c r="C167" s="139">
        <v>2450000</v>
      </c>
      <c r="D167" s="140">
        <v>11254</v>
      </c>
      <c r="E167" s="140">
        <v>96120</v>
      </c>
      <c r="F167" s="140">
        <v>199920</v>
      </c>
      <c r="G167" s="140">
        <v>60000</v>
      </c>
      <c r="H167" s="140">
        <v>260020</v>
      </c>
      <c r="I167" s="140">
        <v>16200</v>
      </c>
      <c r="J167" s="140">
        <v>516115</v>
      </c>
      <c r="K167" s="140">
        <v>156100</v>
      </c>
      <c r="L167" s="140">
        <v>14</v>
      </c>
      <c r="M167" s="140">
        <v>0</v>
      </c>
      <c r="N167" s="140">
        <v>4676</v>
      </c>
      <c r="O167" s="140">
        <v>1320419</v>
      </c>
      <c r="Q167" s="125"/>
    </row>
    <row r="168" spans="1:17" s="124" customFormat="1" ht="12">
      <c r="A168" s="137"/>
      <c r="B168" s="138" t="s">
        <v>279</v>
      </c>
      <c r="C168" s="139">
        <v>220000</v>
      </c>
      <c r="D168" s="140">
        <v>0</v>
      </c>
      <c r="E168" s="140">
        <v>0</v>
      </c>
      <c r="F168" s="140">
        <v>0</v>
      </c>
      <c r="G168" s="140">
        <v>0</v>
      </c>
      <c r="H168" s="140">
        <v>0</v>
      </c>
      <c r="I168" s="140">
        <v>0</v>
      </c>
      <c r="J168" s="140">
        <v>0</v>
      </c>
      <c r="K168" s="140">
        <v>0</v>
      </c>
      <c r="L168" s="140">
        <v>0</v>
      </c>
      <c r="M168" s="140">
        <v>0</v>
      </c>
      <c r="N168" s="140">
        <v>0</v>
      </c>
      <c r="O168" s="140">
        <v>0</v>
      </c>
      <c r="Q168" s="125"/>
    </row>
    <row r="169" spans="1:17" s="124" customFormat="1" ht="22.5">
      <c r="A169" s="137"/>
      <c r="B169" s="138" t="s">
        <v>272</v>
      </c>
      <c r="C169" s="139">
        <v>8200000</v>
      </c>
      <c r="D169" s="140">
        <v>178026</v>
      </c>
      <c r="E169" s="140">
        <v>296200</v>
      </c>
      <c r="F169" s="140">
        <v>79140</v>
      </c>
      <c r="G169" s="140">
        <v>59369</v>
      </c>
      <c r="H169" s="140">
        <v>138640</v>
      </c>
      <c r="I169" s="140">
        <v>79252</v>
      </c>
      <c r="J169" s="140">
        <v>98920</v>
      </c>
      <c r="K169" s="140">
        <v>59400</v>
      </c>
      <c r="L169" s="140">
        <v>0</v>
      </c>
      <c r="M169" s="140">
        <v>0</v>
      </c>
      <c r="N169" s="140">
        <v>0</v>
      </c>
      <c r="O169" s="140">
        <v>988947</v>
      </c>
      <c r="Q169" s="125"/>
    </row>
    <row r="170" spans="1:17" s="124" customFormat="1" ht="12">
      <c r="A170" s="134" t="s">
        <v>166</v>
      </c>
      <c r="B170" s="135"/>
      <c r="C170" s="136">
        <v>1313000</v>
      </c>
      <c r="D170" s="136">
        <v>107042</v>
      </c>
      <c r="E170" s="136">
        <v>161998</v>
      </c>
      <c r="F170" s="136">
        <v>124131</v>
      </c>
      <c r="G170" s="136">
        <v>183059</v>
      </c>
      <c r="H170" s="136">
        <v>160842</v>
      </c>
      <c r="I170" s="136">
        <v>197683</v>
      </c>
      <c r="J170" s="136">
        <v>92509</v>
      </c>
      <c r="K170" s="136">
        <v>97752</v>
      </c>
      <c r="L170" s="136">
        <v>46458</v>
      </c>
      <c r="M170" s="136">
        <v>72780</v>
      </c>
      <c r="N170" s="136">
        <v>40135</v>
      </c>
      <c r="O170" s="136">
        <v>1284389</v>
      </c>
      <c r="Q170" s="125"/>
    </row>
    <row r="171" spans="1:17" s="124" customFormat="1" ht="22.5">
      <c r="A171" s="137"/>
      <c r="B171" s="138" t="s">
        <v>214</v>
      </c>
      <c r="C171" s="139">
        <v>0</v>
      </c>
      <c r="D171" s="140">
        <v>0</v>
      </c>
      <c r="E171" s="140">
        <v>0</v>
      </c>
      <c r="F171" s="140">
        <v>0</v>
      </c>
      <c r="G171" s="140">
        <v>0</v>
      </c>
      <c r="H171" s="140">
        <v>0</v>
      </c>
      <c r="I171" s="140">
        <v>0</v>
      </c>
      <c r="J171" s="140">
        <v>0</v>
      </c>
      <c r="K171" s="140">
        <v>0</v>
      </c>
      <c r="L171" s="140">
        <v>41</v>
      </c>
      <c r="M171" s="140">
        <v>0</v>
      </c>
      <c r="N171" s="140">
        <v>0</v>
      </c>
      <c r="O171" s="140">
        <v>41</v>
      </c>
      <c r="Q171" s="125"/>
    </row>
    <row r="172" spans="1:17" s="124" customFormat="1" ht="12">
      <c r="A172" s="137"/>
      <c r="B172" s="138" t="s">
        <v>168</v>
      </c>
      <c r="C172" s="139">
        <v>0</v>
      </c>
      <c r="D172" s="140">
        <v>0</v>
      </c>
      <c r="E172" s="140">
        <v>0</v>
      </c>
      <c r="F172" s="140">
        <v>0</v>
      </c>
      <c r="G172" s="140">
        <v>615</v>
      </c>
      <c r="H172" s="140">
        <v>0</v>
      </c>
      <c r="I172" s="140">
        <v>0</v>
      </c>
      <c r="J172" s="140">
        <v>0</v>
      </c>
      <c r="K172" s="140">
        <v>0</v>
      </c>
      <c r="L172" s="140">
        <v>0</v>
      </c>
      <c r="M172" s="140">
        <v>0</v>
      </c>
      <c r="N172" s="140">
        <v>0</v>
      </c>
      <c r="O172" s="140">
        <v>615</v>
      </c>
      <c r="Q172" s="125"/>
    </row>
    <row r="173" spans="1:17" s="124" customFormat="1" ht="12">
      <c r="A173" s="137"/>
      <c r="B173" s="138" t="s">
        <v>169</v>
      </c>
      <c r="C173" s="139">
        <v>0</v>
      </c>
      <c r="D173" s="140">
        <v>47376</v>
      </c>
      <c r="E173" s="140">
        <v>0</v>
      </c>
      <c r="F173" s="140">
        <v>0</v>
      </c>
      <c r="G173" s="140">
        <v>54306</v>
      </c>
      <c r="H173" s="140">
        <v>72902</v>
      </c>
      <c r="I173" s="140">
        <v>144537</v>
      </c>
      <c r="J173" s="140">
        <v>67658</v>
      </c>
      <c r="K173" s="140">
        <v>48624</v>
      </c>
      <c r="L173" s="140">
        <v>6782</v>
      </c>
      <c r="M173" s="140">
        <v>20264</v>
      </c>
      <c r="N173" s="140">
        <v>16475</v>
      </c>
      <c r="O173" s="140">
        <v>478924</v>
      </c>
      <c r="Q173" s="125"/>
    </row>
    <row r="174" spans="1:17" s="124" customFormat="1" ht="22.5">
      <c r="A174" s="137"/>
      <c r="B174" s="138" t="s">
        <v>170</v>
      </c>
      <c r="C174" s="139">
        <v>0</v>
      </c>
      <c r="D174" s="140">
        <v>59666</v>
      </c>
      <c r="E174" s="140">
        <v>161998</v>
      </c>
      <c r="F174" s="140">
        <v>124131</v>
      </c>
      <c r="G174" s="140">
        <v>128138</v>
      </c>
      <c r="H174" s="140">
        <v>87940</v>
      </c>
      <c r="I174" s="140">
        <v>53146</v>
      </c>
      <c r="J174" s="140">
        <v>24851</v>
      </c>
      <c r="K174" s="140">
        <v>49128</v>
      </c>
      <c r="L174" s="140">
        <v>39635</v>
      </c>
      <c r="M174" s="140">
        <v>52516</v>
      </c>
      <c r="N174" s="140">
        <v>23660</v>
      </c>
      <c r="O174" s="140">
        <v>804809</v>
      </c>
      <c r="Q174" s="125"/>
    </row>
    <row r="175" spans="1:17" s="124" customFormat="1" ht="12">
      <c r="A175" s="134" t="s">
        <v>171</v>
      </c>
      <c r="B175" s="135"/>
      <c r="C175" s="136">
        <v>139889</v>
      </c>
      <c r="D175" s="136">
        <v>48186</v>
      </c>
      <c r="E175" s="136">
        <v>66314</v>
      </c>
      <c r="F175" s="136">
        <v>21678</v>
      </c>
      <c r="G175" s="136">
        <v>0</v>
      </c>
      <c r="H175" s="136">
        <v>0</v>
      </c>
      <c r="I175" s="136">
        <v>0</v>
      </c>
      <c r="J175" s="136">
        <v>0</v>
      </c>
      <c r="K175" s="136">
        <v>0</v>
      </c>
      <c r="L175" s="136">
        <v>0</v>
      </c>
      <c r="M175" s="136">
        <v>0</v>
      </c>
      <c r="N175" s="136">
        <v>0</v>
      </c>
      <c r="O175" s="136">
        <v>136178</v>
      </c>
      <c r="Q175" s="125"/>
    </row>
    <row r="176" spans="1:17" s="124" customFormat="1" ht="12">
      <c r="A176" s="137"/>
      <c r="B176" s="138" t="s">
        <v>206</v>
      </c>
      <c r="C176" s="139">
        <v>0</v>
      </c>
      <c r="D176" s="140">
        <v>48186</v>
      </c>
      <c r="E176" s="140">
        <v>66314</v>
      </c>
      <c r="F176" s="140">
        <v>21678</v>
      </c>
      <c r="G176" s="140">
        <v>0</v>
      </c>
      <c r="H176" s="140">
        <v>0</v>
      </c>
      <c r="I176" s="140">
        <v>0</v>
      </c>
      <c r="J176" s="140">
        <v>0</v>
      </c>
      <c r="K176" s="140">
        <v>0</v>
      </c>
      <c r="L176" s="140">
        <v>0</v>
      </c>
      <c r="M176" s="140">
        <v>0</v>
      </c>
      <c r="N176" s="140">
        <v>0</v>
      </c>
      <c r="O176" s="140">
        <v>136178</v>
      </c>
      <c r="Q176" s="125"/>
    </row>
    <row r="177" spans="1:17" s="124" customFormat="1" ht="12">
      <c r="A177" s="134" t="s">
        <v>174</v>
      </c>
      <c r="B177" s="135"/>
      <c r="C177" s="136">
        <v>100000</v>
      </c>
      <c r="D177" s="136">
        <v>3321</v>
      </c>
      <c r="E177" s="136">
        <v>19000</v>
      </c>
      <c r="F177" s="136">
        <v>72679</v>
      </c>
      <c r="G177" s="136">
        <v>0</v>
      </c>
      <c r="H177" s="136">
        <v>0</v>
      </c>
      <c r="I177" s="136">
        <v>47126</v>
      </c>
      <c r="J177" s="136">
        <v>31110</v>
      </c>
      <c r="K177" s="136">
        <v>65470</v>
      </c>
      <c r="L177" s="136">
        <v>634540</v>
      </c>
      <c r="M177" s="136">
        <v>716176</v>
      </c>
      <c r="N177" s="136">
        <v>835468</v>
      </c>
      <c r="O177" s="136">
        <v>2424890</v>
      </c>
      <c r="Q177" s="125"/>
    </row>
    <row r="178" spans="1:17" s="124" customFormat="1" ht="12">
      <c r="A178" s="137"/>
      <c r="B178" s="138" t="s">
        <v>4</v>
      </c>
      <c r="C178" s="139">
        <v>0</v>
      </c>
      <c r="D178" s="140">
        <v>0</v>
      </c>
      <c r="E178" s="140">
        <v>0</v>
      </c>
      <c r="F178" s="140">
        <v>0</v>
      </c>
      <c r="G178" s="140">
        <v>0</v>
      </c>
      <c r="H178" s="140">
        <v>0</v>
      </c>
      <c r="I178" s="140">
        <v>0</v>
      </c>
      <c r="J178" s="140">
        <v>0</v>
      </c>
      <c r="K178" s="140">
        <v>0</v>
      </c>
      <c r="L178" s="140">
        <v>0</v>
      </c>
      <c r="M178" s="140">
        <v>0</v>
      </c>
      <c r="N178" s="140">
        <v>15324</v>
      </c>
      <c r="O178" s="140">
        <v>15324</v>
      </c>
      <c r="Q178" s="125"/>
    </row>
    <row r="179" spans="1:17" s="124" customFormat="1" ht="12">
      <c r="A179" s="137"/>
      <c r="B179" s="138" t="s">
        <v>202</v>
      </c>
      <c r="C179" s="139">
        <v>0</v>
      </c>
      <c r="D179" s="140">
        <v>0</v>
      </c>
      <c r="E179" s="140">
        <v>0</v>
      </c>
      <c r="F179" s="140">
        <v>0</v>
      </c>
      <c r="G179" s="140">
        <v>0</v>
      </c>
      <c r="H179" s="140">
        <v>0</v>
      </c>
      <c r="I179" s="140">
        <v>0</v>
      </c>
      <c r="J179" s="140">
        <v>0</v>
      </c>
      <c r="K179" s="140">
        <v>0</v>
      </c>
      <c r="L179" s="140">
        <v>0</v>
      </c>
      <c r="M179" s="140">
        <v>0</v>
      </c>
      <c r="N179" s="140">
        <v>576</v>
      </c>
      <c r="O179" s="140">
        <v>576</v>
      </c>
      <c r="Q179" s="125"/>
    </row>
    <row r="180" spans="1:17" s="124" customFormat="1" ht="12">
      <c r="A180" s="137"/>
      <c r="B180" s="138" t="s">
        <v>167</v>
      </c>
      <c r="C180" s="139">
        <v>0</v>
      </c>
      <c r="D180" s="140">
        <v>0</v>
      </c>
      <c r="E180" s="140">
        <v>0</v>
      </c>
      <c r="F180" s="140">
        <v>0</v>
      </c>
      <c r="G180" s="140">
        <v>0</v>
      </c>
      <c r="H180" s="140">
        <v>0</v>
      </c>
      <c r="I180" s="140">
        <v>0</v>
      </c>
      <c r="J180" s="140">
        <v>0</v>
      </c>
      <c r="K180" s="140">
        <v>0</v>
      </c>
      <c r="L180" s="140">
        <v>4500</v>
      </c>
      <c r="M180" s="140">
        <v>9000</v>
      </c>
      <c r="N180" s="140">
        <v>4359</v>
      </c>
      <c r="O180" s="140">
        <v>17859</v>
      </c>
      <c r="Q180" s="125"/>
    </row>
    <row r="181" spans="1:17" s="124" customFormat="1" ht="12">
      <c r="A181" s="137"/>
      <c r="B181" s="138" t="s">
        <v>168</v>
      </c>
      <c r="C181" s="139">
        <v>0</v>
      </c>
      <c r="D181" s="140">
        <v>0</v>
      </c>
      <c r="E181" s="140">
        <v>0</v>
      </c>
      <c r="F181" s="140">
        <v>0</v>
      </c>
      <c r="G181" s="140">
        <v>0</v>
      </c>
      <c r="H181" s="140">
        <v>0</v>
      </c>
      <c r="I181" s="140">
        <v>150</v>
      </c>
      <c r="J181" s="140">
        <v>0</v>
      </c>
      <c r="K181" s="140">
        <v>0</v>
      </c>
      <c r="L181" s="140">
        <v>0</v>
      </c>
      <c r="M181" s="140">
        <v>0</v>
      </c>
      <c r="N181" s="140">
        <v>0</v>
      </c>
      <c r="O181" s="140">
        <v>150</v>
      </c>
      <c r="Q181" s="125"/>
    </row>
    <row r="182" spans="1:17" s="124" customFormat="1" ht="12">
      <c r="A182" s="137"/>
      <c r="B182" s="138" t="s">
        <v>169</v>
      </c>
      <c r="C182" s="139">
        <v>0</v>
      </c>
      <c r="D182" s="140">
        <v>0</v>
      </c>
      <c r="E182" s="140">
        <v>0</v>
      </c>
      <c r="F182" s="140">
        <v>0</v>
      </c>
      <c r="G182" s="140">
        <v>0</v>
      </c>
      <c r="H182" s="140">
        <v>0</v>
      </c>
      <c r="I182" s="140">
        <v>0</v>
      </c>
      <c r="J182" s="140">
        <v>9607</v>
      </c>
      <c r="K182" s="140">
        <v>27434</v>
      </c>
      <c r="L182" s="140">
        <v>248778</v>
      </c>
      <c r="M182" s="140">
        <v>171262</v>
      </c>
      <c r="N182" s="140">
        <v>166036</v>
      </c>
      <c r="O182" s="140">
        <v>623117</v>
      </c>
      <c r="Q182" s="125"/>
    </row>
    <row r="183" spans="1:17" s="124" customFormat="1" ht="12">
      <c r="A183" s="137"/>
      <c r="B183" s="138" t="s">
        <v>206</v>
      </c>
      <c r="C183" s="139">
        <v>0</v>
      </c>
      <c r="D183" s="140">
        <v>3321</v>
      </c>
      <c r="E183" s="140">
        <v>19000</v>
      </c>
      <c r="F183" s="140">
        <v>72679</v>
      </c>
      <c r="G183" s="140">
        <v>0</v>
      </c>
      <c r="H183" s="140">
        <v>0</v>
      </c>
      <c r="I183" s="140">
        <v>17756</v>
      </c>
      <c r="J183" s="140">
        <v>10759</v>
      </c>
      <c r="K183" s="140">
        <v>0</v>
      </c>
      <c r="L183" s="140">
        <v>33244</v>
      </c>
      <c r="M183" s="140">
        <v>16722</v>
      </c>
      <c r="N183" s="140">
        <v>65610</v>
      </c>
      <c r="O183" s="140">
        <v>239091</v>
      </c>
      <c r="Q183" s="125"/>
    </row>
    <row r="184" spans="1:17" s="124" customFormat="1" ht="22.5">
      <c r="A184" s="137"/>
      <c r="B184" s="138" t="s">
        <v>3</v>
      </c>
      <c r="C184" s="139">
        <v>0</v>
      </c>
      <c r="D184" s="140">
        <v>0</v>
      </c>
      <c r="E184" s="140">
        <v>0</v>
      </c>
      <c r="F184" s="140">
        <v>0</v>
      </c>
      <c r="G184" s="140">
        <v>0</v>
      </c>
      <c r="H184" s="140">
        <v>0</v>
      </c>
      <c r="I184" s="140">
        <v>0</v>
      </c>
      <c r="J184" s="140">
        <v>0</v>
      </c>
      <c r="K184" s="140">
        <v>0</v>
      </c>
      <c r="L184" s="140">
        <v>114123</v>
      </c>
      <c r="M184" s="140">
        <v>79400</v>
      </c>
      <c r="N184" s="140">
        <v>177720</v>
      </c>
      <c r="O184" s="140">
        <v>371243</v>
      </c>
      <c r="Q184" s="125"/>
    </row>
    <row r="185" spans="1:17" s="124" customFormat="1" ht="22.5">
      <c r="A185" s="137"/>
      <c r="B185" s="138" t="s">
        <v>170</v>
      </c>
      <c r="C185" s="139">
        <v>0</v>
      </c>
      <c r="D185" s="140">
        <v>0</v>
      </c>
      <c r="E185" s="140">
        <v>0</v>
      </c>
      <c r="F185" s="140">
        <v>0</v>
      </c>
      <c r="G185" s="140">
        <v>0</v>
      </c>
      <c r="H185" s="140">
        <v>0</v>
      </c>
      <c r="I185" s="140">
        <v>29220</v>
      </c>
      <c r="J185" s="140">
        <v>10744</v>
      </c>
      <c r="K185" s="140">
        <v>38036</v>
      </c>
      <c r="L185" s="140">
        <v>233895</v>
      </c>
      <c r="M185" s="140">
        <v>439792</v>
      </c>
      <c r="N185" s="140">
        <v>405843</v>
      </c>
      <c r="O185" s="140">
        <v>1157530</v>
      </c>
      <c r="Q185" s="125"/>
    </row>
    <row r="186" spans="1:17" s="124" customFormat="1" ht="33.75">
      <c r="A186" s="130" t="s">
        <v>207</v>
      </c>
      <c r="B186" s="131"/>
      <c r="C186" s="132">
        <v>3522556</v>
      </c>
      <c r="D186" s="133">
        <v>0</v>
      </c>
      <c r="E186" s="133">
        <v>0</v>
      </c>
      <c r="F186" s="133">
        <v>0</v>
      </c>
      <c r="G186" s="133">
        <v>0</v>
      </c>
      <c r="H186" s="133">
        <v>0</v>
      </c>
      <c r="I186" s="133">
        <v>0</v>
      </c>
      <c r="J186" s="133">
        <v>40972</v>
      </c>
      <c r="K186" s="133">
        <v>40842</v>
      </c>
      <c r="L186" s="133">
        <v>0</v>
      </c>
      <c r="M186" s="133">
        <v>0</v>
      </c>
      <c r="N186" s="133">
        <v>0</v>
      </c>
      <c r="O186" s="133">
        <v>81814</v>
      </c>
      <c r="Q186" s="125"/>
    </row>
    <row r="187" spans="1:17" s="124" customFormat="1" ht="12">
      <c r="A187" s="134" t="s">
        <v>165</v>
      </c>
      <c r="B187" s="135"/>
      <c r="C187" s="136">
        <v>3000000</v>
      </c>
      <c r="D187" s="136">
        <v>0</v>
      </c>
      <c r="E187" s="136">
        <v>0</v>
      </c>
      <c r="F187" s="136">
        <v>0</v>
      </c>
      <c r="G187" s="136">
        <v>0</v>
      </c>
      <c r="H187" s="136">
        <v>0</v>
      </c>
      <c r="I187" s="136">
        <v>0</v>
      </c>
      <c r="J187" s="136">
        <v>0</v>
      </c>
      <c r="K187" s="136">
        <v>0</v>
      </c>
      <c r="L187" s="136">
        <v>0</v>
      </c>
      <c r="M187" s="136">
        <v>0</v>
      </c>
      <c r="N187" s="136">
        <v>0</v>
      </c>
      <c r="O187" s="136">
        <v>0</v>
      </c>
      <c r="Q187" s="125"/>
    </row>
    <row r="188" spans="1:17" s="124" customFormat="1" ht="12">
      <c r="A188" s="137"/>
      <c r="B188" s="138" t="s">
        <v>274</v>
      </c>
      <c r="C188" s="139">
        <v>1000000</v>
      </c>
      <c r="D188" s="140">
        <v>0</v>
      </c>
      <c r="E188" s="140">
        <v>0</v>
      </c>
      <c r="F188" s="140">
        <v>0</v>
      </c>
      <c r="G188" s="140">
        <v>0</v>
      </c>
      <c r="H188" s="140">
        <v>0</v>
      </c>
      <c r="I188" s="140">
        <v>0</v>
      </c>
      <c r="J188" s="140">
        <v>0</v>
      </c>
      <c r="K188" s="140">
        <v>0</v>
      </c>
      <c r="L188" s="140">
        <v>0</v>
      </c>
      <c r="M188" s="140">
        <v>0</v>
      </c>
      <c r="N188" s="140">
        <v>0</v>
      </c>
      <c r="O188" s="140">
        <v>0</v>
      </c>
      <c r="Q188" s="125"/>
    </row>
    <row r="189" spans="1:17" s="124" customFormat="1" ht="22.5">
      <c r="A189" s="137"/>
      <c r="B189" s="138" t="s">
        <v>272</v>
      </c>
      <c r="C189" s="139">
        <v>2000000</v>
      </c>
      <c r="D189" s="140">
        <v>0</v>
      </c>
      <c r="E189" s="140">
        <v>0</v>
      </c>
      <c r="F189" s="140">
        <v>0</v>
      </c>
      <c r="G189" s="140">
        <v>0</v>
      </c>
      <c r="H189" s="140">
        <v>0</v>
      </c>
      <c r="I189" s="140">
        <v>0</v>
      </c>
      <c r="J189" s="140">
        <v>0</v>
      </c>
      <c r="K189" s="140">
        <v>0</v>
      </c>
      <c r="L189" s="140">
        <v>0</v>
      </c>
      <c r="M189" s="140">
        <v>0</v>
      </c>
      <c r="N189" s="140">
        <v>0</v>
      </c>
      <c r="O189" s="140">
        <v>0</v>
      </c>
      <c r="Q189" s="125"/>
    </row>
    <row r="190" spans="1:17" s="124" customFormat="1" ht="12">
      <c r="A190" s="134" t="s">
        <v>166</v>
      </c>
      <c r="B190" s="135"/>
      <c r="C190" s="136">
        <v>354000</v>
      </c>
      <c r="D190" s="136">
        <v>0</v>
      </c>
      <c r="E190" s="136">
        <v>0</v>
      </c>
      <c r="F190" s="136">
        <v>0</v>
      </c>
      <c r="G190" s="136">
        <v>0</v>
      </c>
      <c r="H190" s="136">
        <v>0</v>
      </c>
      <c r="I190" s="136">
        <v>0</v>
      </c>
      <c r="J190" s="136">
        <v>40972</v>
      </c>
      <c r="K190" s="136">
        <v>40842</v>
      </c>
      <c r="L190" s="136">
        <v>0</v>
      </c>
      <c r="M190" s="136">
        <v>0</v>
      </c>
      <c r="N190" s="136">
        <v>0</v>
      </c>
      <c r="O190" s="136">
        <v>81814</v>
      </c>
      <c r="Q190" s="125"/>
    </row>
    <row r="191" spans="1:17" s="124" customFormat="1" ht="12">
      <c r="A191" s="137"/>
      <c r="B191" s="138" t="s">
        <v>169</v>
      </c>
      <c r="C191" s="139">
        <v>0</v>
      </c>
      <c r="D191" s="140">
        <v>0</v>
      </c>
      <c r="E191" s="140">
        <v>0</v>
      </c>
      <c r="F191" s="140">
        <v>0</v>
      </c>
      <c r="G191" s="140">
        <v>0</v>
      </c>
      <c r="H191" s="140">
        <v>0</v>
      </c>
      <c r="I191" s="140">
        <v>0</v>
      </c>
      <c r="J191" s="140">
        <v>40972</v>
      </c>
      <c r="K191" s="140">
        <v>40842</v>
      </c>
      <c r="L191" s="140">
        <v>0</v>
      </c>
      <c r="M191" s="140">
        <v>0</v>
      </c>
      <c r="N191" s="140">
        <v>0</v>
      </c>
      <c r="O191" s="140">
        <v>81814</v>
      </c>
      <c r="Q191" s="125"/>
    </row>
    <row r="192" spans="1:17" s="124" customFormat="1" ht="12">
      <c r="A192" s="134" t="s">
        <v>171</v>
      </c>
      <c r="B192" s="135"/>
      <c r="C192" s="136">
        <v>168556</v>
      </c>
      <c r="D192" s="136">
        <v>0</v>
      </c>
      <c r="E192" s="136">
        <v>0</v>
      </c>
      <c r="F192" s="136">
        <v>0</v>
      </c>
      <c r="G192" s="136">
        <v>0</v>
      </c>
      <c r="H192" s="136">
        <v>0</v>
      </c>
      <c r="I192" s="136">
        <v>0</v>
      </c>
      <c r="J192" s="136">
        <v>0</v>
      </c>
      <c r="K192" s="136">
        <v>0</v>
      </c>
      <c r="L192" s="136">
        <v>0</v>
      </c>
      <c r="M192" s="136">
        <v>0</v>
      </c>
      <c r="N192" s="136">
        <v>0</v>
      </c>
      <c r="O192" s="136">
        <v>0</v>
      </c>
      <c r="Q192" s="125"/>
    </row>
    <row r="193" spans="1:17" s="124" customFormat="1" ht="22.5">
      <c r="A193" s="130" t="s">
        <v>208</v>
      </c>
      <c r="B193" s="131"/>
      <c r="C193" s="132">
        <v>6816402</v>
      </c>
      <c r="D193" s="133">
        <v>322425</v>
      </c>
      <c r="E193" s="133">
        <v>517682</v>
      </c>
      <c r="F193" s="133">
        <v>273534</v>
      </c>
      <c r="G193" s="133">
        <v>479639</v>
      </c>
      <c r="H193" s="133">
        <v>611735</v>
      </c>
      <c r="I193" s="133">
        <v>445777</v>
      </c>
      <c r="J193" s="133">
        <v>597115</v>
      </c>
      <c r="K193" s="133">
        <v>688610</v>
      </c>
      <c r="L193" s="133">
        <v>757929</v>
      </c>
      <c r="M193" s="133">
        <v>927587</v>
      </c>
      <c r="N193" s="133">
        <v>657364</v>
      </c>
      <c r="O193" s="133">
        <v>6279397</v>
      </c>
      <c r="Q193" s="125"/>
    </row>
    <row r="194" spans="1:17" s="124" customFormat="1" ht="12">
      <c r="A194" s="134" t="s">
        <v>165</v>
      </c>
      <c r="B194" s="135"/>
      <c r="C194" s="136">
        <v>402000</v>
      </c>
      <c r="D194" s="136">
        <v>0</v>
      </c>
      <c r="E194" s="136">
        <v>0</v>
      </c>
      <c r="F194" s="136">
        <v>0</v>
      </c>
      <c r="G194" s="136">
        <v>0</v>
      </c>
      <c r="H194" s="136">
        <v>0</v>
      </c>
      <c r="I194" s="136">
        <v>0</v>
      </c>
      <c r="J194" s="136">
        <v>0</v>
      </c>
      <c r="K194" s="136">
        <v>0</v>
      </c>
      <c r="L194" s="136">
        <v>0</v>
      </c>
      <c r="M194" s="136">
        <v>0</v>
      </c>
      <c r="N194" s="136">
        <v>0</v>
      </c>
      <c r="O194" s="136">
        <v>0</v>
      </c>
      <c r="Q194" s="125"/>
    </row>
    <row r="195" spans="1:17" s="124" customFormat="1" ht="12">
      <c r="A195" s="137"/>
      <c r="B195" s="138" t="s">
        <v>273</v>
      </c>
      <c r="C195" s="139">
        <v>235000</v>
      </c>
      <c r="D195" s="140">
        <v>0</v>
      </c>
      <c r="E195" s="140">
        <v>0</v>
      </c>
      <c r="F195" s="140">
        <v>0</v>
      </c>
      <c r="G195" s="140">
        <v>0</v>
      </c>
      <c r="H195" s="140">
        <v>0</v>
      </c>
      <c r="I195" s="140">
        <v>0</v>
      </c>
      <c r="J195" s="140">
        <v>0</v>
      </c>
      <c r="K195" s="140">
        <v>0</v>
      </c>
      <c r="L195" s="140">
        <v>0</v>
      </c>
      <c r="M195" s="140">
        <v>0</v>
      </c>
      <c r="N195" s="140">
        <v>0</v>
      </c>
      <c r="O195" s="140">
        <v>0</v>
      </c>
      <c r="Q195" s="125"/>
    </row>
    <row r="196" spans="1:17" s="124" customFormat="1" ht="12">
      <c r="A196" s="137"/>
      <c r="B196" s="138" t="s">
        <v>280</v>
      </c>
      <c r="C196" s="139">
        <v>167000</v>
      </c>
      <c r="D196" s="140">
        <v>0</v>
      </c>
      <c r="E196" s="140">
        <v>0</v>
      </c>
      <c r="F196" s="140">
        <v>0</v>
      </c>
      <c r="G196" s="140">
        <v>0</v>
      </c>
      <c r="H196" s="140">
        <v>0</v>
      </c>
      <c r="I196" s="140">
        <v>0</v>
      </c>
      <c r="J196" s="140">
        <v>0</v>
      </c>
      <c r="K196" s="140">
        <v>0</v>
      </c>
      <c r="L196" s="140">
        <v>0</v>
      </c>
      <c r="M196" s="140">
        <v>0</v>
      </c>
      <c r="N196" s="140">
        <v>0</v>
      </c>
      <c r="O196" s="140">
        <v>0</v>
      </c>
      <c r="Q196" s="125"/>
    </row>
    <row r="197" spans="1:17" s="124" customFormat="1" ht="12">
      <c r="A197" s="134" t="s">
        <v>166</v>
      </c>
      <c r="B197" s="135"/>
      <c r="C197" s="136">
        <v>6389000</v>
      </c>
      <c r="D197" s="136">
        <v>322425</v>
      </c>
      <c r="E197" s="136">
        <v>517682</v>
      </c>
      <c r="F197" s="136">
        <v>273534</v>
      </c>
      <c r="G197" s="136">
        <v>479639</v>
      </c>
      <c r="H197" s="136">
        <v>611735</v>
      </c>
      <c r="I197" s="136">
        <v>445777</v>
      </c>
      <c r="J197" s="136">
        <v>597115</v>
      </c>
      <c r="K197" s="136">
        <v>682280</v>
      </c>
      <c r="L197" s="136">
        <v>669769</v>
      </c>
      <c r="M197" s="136">
        <v>807414</v>
      </c>
      <c r="N197" s="136">
        <v>563710</v>
      </c>
      <c r="O197" s="136">
        <v>5971080</v>
      </c>
      <c r="Q197" s="125"/>
    </row>
    <row r="198" spans="1:17" s="124" customFormat="1" ht="12">
      <c r="A198" s="137"/>
      <c r="B198" s="138" t="s">
        <v>192</v>
      </c>
      <c r="C198" s="139">
        <v>0</v>
      </c>
      <c r="D198" s="140">
        <v>0</v>
      </c>
      <c r="E198" s="140">
        <v>0</v>
      </c>
      <c r="F198" s="140">
        <v>345</v>
      </c>
      <c r="G198" s="140">
        <v>0</v>
      </c>
      <c r="H198" s="140">
        <v>0</v>
      </c>
      <c r="I198" s="140">
        <v>0</v>
      </c>
      <c r="J198" s="140">
        <v>0</v>
      </c>
      <c r="K198" s="140">
        <v>0</v>
      </c>
      <c r="L198" s="140">
        <v>0</v>
      </c>
      <c r="M198" s="140">
        <v>0</v>
      </c>
      <c r="N198" s="140">
        <v>0</v>
      </c>
      <c r="O198" s="140">
        <v>345</v>
      </c>
      <c r="Q198" s="125"/>
    </row>
    <row r="199" spans="1:17" s="124" customFormat="1" ht="22.5">
      <c r="A199" s="137"/>
      <c r="B199" s="138" t="s">
        <v>214</v>
      </c>
      <c r="C199" s="139">
        <v>0</v>
      </c>
      <c r="D199" s="140">
        <v>0</v>
      </c>
      <c r="E199" s="140">
        <v>0</v>
      </c>
      <c r="F199" s="140">
        <v>0</v>
      </c>
      <c r="G199" s="140">
        <v>0</v>
      </c>
      <c r="H199" s="140">
        <v>0</v>
      </c>
      <c r="I199" s="140">
        <v>0</v>
      </c>
      <c r="J199" s="140">
        <v>0</v>
      </c>
      <c r="K199" s="140">
        <v>0</v>
      </c>
      <c r="L199" s="140">
        <v>63</v>
      </c>
      <c r="M199" s="140">
        <v>0</v>
      </c>
      <c r="N199" s="140">
        <v>0</v>
      </c>
      <c r="O199" s="140">
        <v>63</v>
      </c>
      <c r="Q199" s="125"/>
    </row>
    <row r="200" spans="1:17" s="124" customFormat="1" ht="12">
      <c r="A200" s="137"/>
      <c r="B200" s="138" t="s">
        <v>195</v>
      </c>
      <c r="C200" s="139">
        <v>0</v>
      </c>
      <c r="D200" s="140">
        <v>10034</v>
      </c>
      <c r="E200" s="140">
        <v>6814</v>
      </c>
      <c r="F200" s="140">
        <v>0</v>
      </c>
      <c r="G200" s="140">
        <v>0</v>
      </c>
      <c r="H200" s="140">
        <v>0</v>
      </c>
      <c r="I200" s="140">
        <v>0</v>
      </c>
      <c r="J200" s="140">
        <v>0</v>
      </c>
      <c r="K200" s="140">
        <v>8318</v>
      </c>
      <c r="L200" s="140">
        <v>16717</v>
      </c>
      <c r="M200" s="140">
        <v>7512</v>
      </c>
      <c r="N200" s="140">
        <v>0</v>
      </c>
      <c r="O200" s="140">
        <v>49395</v>
      </c>
      <c r="Q200" s="125"/>
    </row>
    <row r="201" spans="1:17" s="124" customFormat="1" ht="12">
      <c r="A201" s="137"/>
      <c r="B201" s="138" t="s">
        <v>167</v>
      </c>
      <c r="C201" s="139">
        <v>0</v>
      </c>
      <c r="D201" s="140">
        <v>9626</v>
      </c>
      <c r="E201" s="140">
        <v>24356</v>
      </c>
      <c r="F201" s="140">
        <v>11655</v>
      </c>
      <c r="G201" s="140">
        <v>1335</v>
      </c>
      <c r="H201" s="140">
        <v>0</v>
      </c>
      <c r="I201" s="140">
        <v>0</v>
      </c>
      <c r="J201" s="140">
        <v>0</v>
      </c>
      <c r="K201" s="140">
        <v>27448</v>
      </c>
      <c r="L201" s="140">
        <v>26455</v>
      </c>
      <c r="M201" s="140">
        <v>0</v>
      </c>
      <c r="N201" s="140">
        <v>0</v>
      </c>
      <c r="O201" s="140">
        <v>100875</v>
      </c>
      <c r="Q201" s="125"/>
    </row>
    <row r="202" spans="1:17" s="124" customFormat="1" ht="12">
      <c r="A202" s="137"/>
      <c r="B202" s="138" t="s">
        <v>168</v>
      </c>
      <c r="C202" s="139">
        <v>0</v>
      </c>
      <c r="D202" s="140">
        <v>0</v>
      </c>
      <c r="E202" s="140">
        <v>0</v>
      </c>
      <c r="F202" s="140">
        <v>0</v>
      </c>
      <c r="G202" s="140">
        <v>0</v>
      </c>
      <c r="H202" s="140">
        <v>0</v>
      </c>
      <c r="I202" s="140">
        <v>0</v>
      </c>
      <c r="J202" s="140">
        <v>0</v>
      </c>
      <c r="K202" s="140">
        <v>0</v>
      </c>
      <c r="L202" s="140">
        <v>3181</v>
      </c>
      <c r="M202" s="140">
        <v>0</v>
      </c>
      <c r="N202" s="140">
        <v>0</v>
      </c>
      <c r="O202" s="140">
        <v>3181</v>
      </c>
      <c r="Q202" s="125"/>
    </row>
    <row r="203" spans="1:17" s="124" customFormat="1" ht="12">
      <c r="A203" s="137"/>
      <c r="B203" s="138" t="s">
        <v>176</v>
      </c>
      <c r="C203" s="139">
        <v>0</v>
      </c>
      <c r="D203" s="140">
        <v>57221</v>
      </c>
      <c r="E203" s="140">
        <v>20466</v>
      </c>
      <c r="F203" s="140">
        <v>44232</v>
      </c>
      <c r="G203" s="140">
        <v>37652</v>
      </c>
      <c r="H203" s="140">
        <v>66539</v>
      </c>
      <c r="I203" s="140">
        <v>67305</v>
      </c>
      <c r="J203" s="140">
        <v>57953</v>
      </c>
      <c r="K203" s="140">
        <v>29141</v>
      </c>
      <c r="L203" s="140">
        <v>40464</v>
      </c>
      <c r="M203" s="140">
        <v>23966</v>
      </c>
      <c r="N203" s="140">
        <v>27656</v>
      </c>
      <c r="O203" s="140">
        <v>472595</v>
      </c>
      <c r="Q203" s="125"/>
    </row>
    <row r="204" spans="1:17" s="124" customFormat="1" ht="12">
      <c r="A204" s="137"/>
      <c r="B204" s="138" t="s">
        <v>179</v>
      </c>
      <c r="C204" s="139">
        <v>0</v>
      </c>
      <c r="D204" s="140">
        <v>0</v>
      </c>
      <c r="E204" s="140">
        <v>0</v>
      </c>
      <c r="F204" s="140">
        <v>0</v>
      </c>
      <c r="G204" s="140">
        <v>0</v>
      </c>
      <c r="H204" s="140">
        <v>0</v>
      </c>
      <c r="I204" s="140">
        <v>0</v>
      </c>
      <c r="J204" s="140">
        <v>0</v>
      </c>
      <c r="K204" s="140">
        <v>159</v>
      </c>
      <c r="L204" s="140">
        <v>0</v>
      </c>
      <c r="M204" s="140">
        <v>0</v>
      </c>
      <c r="N204" s="140">
        <v>0</v>
      </c>
      <c r="O204" s="140">
        <v>159</v>
      </c>
      <c r="Q204" s="125"/>
    </row>
    <row r="205" spans="1:17" s="124" customFormat="1" ht="12">
      <c r="A205" s="137"/>
      <c r="B205" s="138" t="s">
        <v>180</v>
      </c>
      <c r="C205" s="139">
        <v>0</v>
      </c>
      <c r="D205" s="140">
        <v>1728</v>
      </c>
      <c r="E205" s="140">
        <v>1440</v>
      </c>
      <c r="F205" s="140">
        <v>1152</v>
      </c>
      <c r="G205" s="140">
        <v>1728</v>
      </c>
      <c r="H205" s="140">
        <v>864</v>
      </c>
      <c r="I205" s="140">
        <v>1152</v>
      </c>
      <c r="J205" s="140">
        <v>576</v>
      </c>
      <c r="K205" s="140">
        <v>1728</v>
      </c>
      <c r="L205" s="140">
        <v>1008</v>
      </c>
      <c r="M205" s="140">
        <v>518</v>
      </c>
      <c r="N205" s="140">
        <v>2591</v>
      </c>
      <c r="O205" s="140">
        <v>14485</v>
      </c>
      <c r="Q205" s="125"/>
    </row>
    <row r="206" spans="1:17" s="124" customFormat="1" ht="22.5">
      <c r="A206" s="137"/>
      <c r="B206" s="138" t="s">
        <v>8</v>
      </c>
      <c r="C206" s="139">
        <v>0</v>
      </c>
      <c r="D206" s="140">
        <v>243629</v>
      </c>
      <c r="E206" s="140">
        <v>463576</v>
      </c>
      <c r="F206" s="140">
        <v>215803</v>
      </c>
      <c r="G206" s="140">
        <v>427955</v>
      </c>
      <c r="H206" s="140">
        <v>538922</v>
      </c>
      <c r="I206" s="140">
        <v>377009</v>
      </c>
      <c r="J206" s="140">
        <v>530407</v>
      </c>
      <c r="K206" s="140">
        <v>614964</v>
      </c>
      <c r="L206" s="140">
        <v>581361</v>
      </c>
      <c r="M206" s="140">
        <v>764776</v>
      </c>
      <c r="N206" s="140">
        <v>523449</v>
      </c>
      <c r="O206" s="140">
        <v>5281851</v>
      </c>
      <c r="Q206" s="125"/>
    </row>
    <row r="207" spans="1:17" s="124" customFormat="1" ht="12">
      <c r="A207" s="137"/>
      <c r="B207" s="138" t="s">
        <v>181</v>
      </c>
      <c r="C207" s="139">
        <v>0</v>
      </c>
      <c r="D207" s="140">
        <v>187</v>
      </c>
      <c r="E207" s="140">
        <v>97</v>
      </c>
      <c r="F207" s="140">
        <v>347</v>
      </c>
      <c r="G207" s="140">
        <v>10969</v>
      </c>
      <c r="H207" s="140">
        <v>4422</v>
      </c>
      <c r="I207" s="140">
        <v>311</v>
      </c>
      <c r="J207" s="140">
        <v>8179</v>
      </c>
      <c r="K207" s="140">
        <v>522</v>
      </c>
      <c r="L207" s="140">
        <v>520</v>
      </c>
      <c r="M207" s="140">
        <v>10642</v>
      </c>
      <c r="N207" s="140">
        <v>9134</v>
      </c>
      <c r="O207" s="140">
        <v>45330</v>
      </c>
      <c r="Q207" s="125"/>
    </row>
    <row r="208" spans="1:17" s="124" customFormat="1" ht="12">
      <c r="A208" s="137"/>
      <c r="B208" s="138" t="s">
        <v>182</v>
      </c>
      <c r="C208" s="139">
        <v>0</v>
      </c>
      <c r="D208" s="140">
        <v>0</v>
      </c>
      <c r="E208" s="140">
        <v>933</v>
      </c>
      <c r="F208" s="140">
        <v>0</v>
      </c>
      <c r="G208" s="140">
        <v>0</v>
      </c>
      <c r="H208" s="140">
        <v>988</v>
      </c>
      <c r="I208" s="140">
        <v>0</v>
      </c>
      <c r="J208" s="140">
        <v>0</v>
      </c>
      <c r="K208" s="140">
        <v>0</v>
      </c>
      <c r="L208" s="140">
        <v>0</v>
      </c>
      <c r="M208" s="140">
        <v>0</v>
      </c>
      <c r="N208" s="140">
        <v>880</v>
      </c>
      <c r="O208" s="140">
        <v>2801</v>
      </c>
      <c r="Q208" s="125"/>
    </row>
    <row r="209" spans="1:17" s="124" customFormat="1" ht="12">
      <c r="A209" s="134" t="s">
        <v>171</v>
      </c>
      <c r="B209" s="135"/>
      <c r="C209" s="136">
        <v>25402</v>
      </c>
      <c r="D209" s="136">
        <v>0</v>
      </c>
      <c r="E209" s="136">
        <v>0</v>
      </c>
      <c r="F209" s="136">
        <v>0</v>
      </c>
      <c r="G209" s="136">
        <v>0</v>
      </c>
      <c r="H209" s="136">
        <v>0</v>
      </c>
      <c r="I209" s="136">
        <v>0</v>
      </c>
      <c r="J209" s="136">
        <v>0</v>
      </c>
      <c r="K209" s="136">
        <v>0</v>
      </c>
      <c r="L209" s="136">
        <v>0</v>
      </c>
      <c r="M209" s="136">
        <v>0</v>
      </c>
      <c r="N209" s="136">
        <v>0</v>
      </c>
      <c r="O209" s="136">
        <v>0</v>
      </c>
      <c r="Q209" s="125"/>
    </row>
    <row r="210" spans="1:17" s="124" customFormat="1" ht="12">
      <c r="A210" s="134" t="s">
        <v>174</v>
      </c>
      <c r="B210" s="135"/>
      <c r="C210" s="136">
        <v>0</v>
      </c>
      <c r="D210" s="136">
        <v>0</v>
      </c>
      <c r="E210" s="136">
        <v>0</v>
      </c>
      <c r="F210" s="136">
        <v>0</v>
      </c>
      <c r="G210" s="136">
        <v>0</v>
      </c>
      <c r="H210" s="136">
        <v>0</v>
      </c>
      <c r="I210" s="136">
        <v>0</v>
      </c>
      <c r="J210" s="136">
        <v>0</v>
      </c>
      <c r="K210" s="136">
        <v>6330</v>
      </c>
      <c r="L210" s="136">
        <v>88160</v>
      </c>
      <c r="M210" s="136">
        <v>120173</v>
      </c>
      <c r="N210" s="136">
        <v>93654</v>
      </c>
      <c r="O210" s="136">
        <v>308317</v>
      </c>
      <c r="Q210" s="125"/>
    </row>
    <row r="211" spans="1:17" s="124" customFormat="1" ht="12">
      <c r="A211" s="137"/>
      <c r="B211" s="138" t="s">
        <v>167</v>
      </c>
      <c r="C211" s="139">
        <v>0</v>
      </c>
      <c r="D211" s="140">
        <v>0</v>
      </c>
      <c r="E211" s="140">
        <v>0</v>
      </c>
      <c r="F211" s="140">
        <v>0</v>
      </c>
      <c r="G211" s="140">
        <v>0</v>
      </c>
      <c r="H211" s="140">
        <v>0</v>
      </c>
      <c r="I211" s="140">
        <v>0</v>
      </c>
      <c r="J211" s="140">
        <v>0</v>
      </c>
      <c r="K211" s="140">
        <v>0</v>
      </c>
      <c r="L211" s="140">
        <v>0</v>
      </c>
      <c r="M211" s="140">
        <v>10751</v>
      </c>
      <c r="N211" s="140">
        <v>6082</v>
      </c>
      <c r="O211" s="140">
        <v>16833</v>
      </c>
      <c r="Q211" s="125"/>
    </row>
    <row r="212" spans="1:17" s="124" customFormat="1" ht="12">
      <c r="A212" s="137"/>
      <c r="B212" s="138" t="s">
        <v>176</v>
      </c>
      <c r="C212" s="139">
        <v>0</v>
      </c>
      <c r="D212" s="140">
        <v>0</v>
      </c>
      <c r="E212" s="140">
        <v>0</v>
      </c>
      <c r="F212" s="140">
        <v>0</v>
      </c>
      <c r="G212" s="140">
        <v>0</v>
      </c>
      <c r="H212" s="140">
        <v>0</v>
      </c>
      <c r="I212" s="140">
        <v>0</v>
      </c>
      <c r="J212" s="140">
        <v>0</v>
      </c>
      <c r="K212" s="140">
        <v>2975</v>
      </c>
      <c r="L212" s="140">
        <v>34156</v>
      </c>
      <c r="M212" s="140">
        <v>2488</v>
      </c>
      <c r="N212" s="140">
        <v>0</v>
      </c>
      <c r="O212" s="140">
        <v>39619</v>
      </c>
      <c r="Q212" s="125"/>
    </row>
    <row r="213" spans="1:17" s="124" customFormat="1" ht="22.5">
      <c r="A213" s="137"/>
      <c r="B213" s="138" t="s">
        <v>8</v>
      </c>
      <c r="C213" s="139">
        <v>0</v>
      </c>
      <c r="D213" s="140">
        <v>0</v>
      </c>
      <c r="E213" s="140">
        <v>0</v>
      </c>
      <c r="F213" s="140">
        <v>0</v>
      </c>
      <c r="G213" s="140">
        <v>0</v>
      </c>
      <c r="H213" s="140">
        <v>0</v>
      </c>
      <c r="I213" s="140">
        <v>0</v>
      </c>
      <c r="J213" s="140">
        <v>0</v>
      </c>
      <c r="K213" s="140">
        <v>3355</v>
      </c>
      <c r="L213" s="140">
        <v>43176</v>
      </c>
      <c r="M213" s="140">
        <v>98109</v>
      </c>
      <c r="N213" s="140">
        <v>87572</v>
      </c>
      <c r="O213" s="140">
        <v>232212</v>
      </c>
      <c r="Q213" s="125"/>
    </row>
    <row r="214" spans="1:17" s="124" customFormat="1" ht="12">
      <c r="A214" s="137"/>
      <c r="B214" s="138" t="s">
        <v>190</v>
      </c>
      <c r="C214" s="139">
        <v>0</v>
      </c>
      <c r="D214" s="140">
        <v>0</v>
      </c>
      <c r="E214" s="140">
        <v>0</v>
      </c>
      <c r="F214" s="140">
        <v>0</v>
      </c>
      <c r="G214" s="140">
        <v>0</v>
      </c>
      <c r="H214" s="140">
        <v>0</v>
      </c>
      <c r="I214" s="140">
        <v>0</v>
      </c>
      <c r="J214" s="140">
        <v>0</v>
      </c>
      <c r="K214" s="140">
        <v>0</v>
      </c>
      <c r="L214" s="140">
        <v>10828</v>
      </c>
      <c r="M214" s="140">
        <v>8825</v>
      </c>
      <c r="N214" s="140">
        <v>0</v>
      </c>
      <c r="O214" s="140">
        <v>19653</v>
      </c>
      <c r="Q214" s="125"/>
    </row>
    <row r="215" spans="1:17" s="124" customFormat="1" ht="22.5">
      <c r="A215" s="130" t="s">
        <v>209</v>
      </c>
      <c r="B215" s="131"/>
      <c r="C215" s="132">
        <v>13481064</v>
      </c>
      <c r="D215" s="133">
        <v>355140</v>
      </c>
      <c r="E215" s="133">
        <v>422085</v>
      </c>
      <c r="F215" s="133">
        <v>365872</v>
      </c>
      <c r="G215" s="133">
        <v>589317</v>
      </c>
      <c r="H215" s="133">
        <v>713899</v>
      </c>
      <c r="I215" s="133">
        <v>515198</v>
      </c>
      <c r="J215" s="133">
        <v>976866</v>
      </c>
      <c r="K215" s="133">
        <v>783269</v>
      </c>
      <c r="L215" s="133">
        <v>1228033</v>
      </c>
      <c r="M215" s="133">
        <v>1502169</v>
      </c>
      <c r="N215" s="133">
        <v>1153955</v>
      </c>
      <c r="O215" s="133">
        <v>8605803</v>
      </c>
      <c r="Q215" s="125"/>
    </row>
    <row r="216" spans="1:17" s="124" customFormat="1" ht="12">
      <c r="A216" s="134" t="s">
        <v>165</v>
      </c>
      <c r="B216" s="135"/>
      <c r="C216" s="136">
        <v>8061000</v>
      </c>
      <c r="D216" s="136">
        <v>1411</v>
      </c>
      <c r="E216" s="136">
        <v>23000</v>
      </c>
      <c r="F216" s="136">
        <v>90546</v>
      </c>
      <c r="G216" s="136">
        <v>161000</v>
      </c>
      <c r="H216" s="136">
        <v>210332</v>
      </c>
      <c r="I216" s="136">
        <v>92600</v>
      </c>
      <c r="J216" s="136">
        <v>273005</v>
      </c>
      <c r="K216" s="136">
        <v>161000</v>
      </c>
      <c r="L216" s="136">
        <v>69000</v>
      </c>
      <c r="M216" s="136">
        <v>92000</v>
      </c>
      <c r="N216" s="136">
        <v>138000</v>
      </c>
      <c r="O216" s="136">
        <v>1311894</v>
      </c>
      <c r="Q216" s="125"/>
    </row>
    <row r="217" spans="1:17" s="124" customFormat="1" ht="12">
      <c r="A217" s="137"/>
      <c r="B217" s="138" t="s">
        <v>273</v>
      </c>
      <c r="C217" s="139">
        <v>6383000</v>
      </c>
      <c r="D217" s="140">
        <v>1411</v>
      </c>
      <c r="E217" s="140">
        <v>23000</v>
      </c>
      <c r="F217" s="140">
        <v>21546</v>
      </c>
      <c r="G217" s="140">
        <v>0</v>
      </c>
      <c r="H217" s="140">
        <v>95332</v>
      </c>
      <c r="I217" s="140">
        <v>600</v>
      </c>
      <c r="J217" s="140">
        <v>66005</v>
      </c>
      <c r="K217" s="140">
        <v>0</v>
      </c>
      <c r="L217" s="140">
        <v>0</v>
      </c>
      <c r="M217" s="140">
        <v>0</v>
      </c>
      <c r="N217" s="140">
        <v>0</v>
      </c>
      <c r="O217" s="140">
        <v>207894</v>
      </c>
      <c r="Q217" s="125"/>
    </row>
    <row r="218" spans="1:17" s="124" customFormat="1" ht="12">
      <c r="A218" s="137"/>
      <c r="B218" s="138" t="s">
        <v>197</v>
      </c>
      <c r="C218" s="139">
        <v>500000</v>
      </c>
      <c r="D218" s="140">
        <v>0</v>
      </c>
      <c r="E218" s="140">
        <v>0</v>
      </c>
      <c r="F218" s="140">
        <v>0</v>
      </c>
      <c r="G218" s="140">
        <v>0</v>
      </c>
      <c r="H218" s="140">
        <v>0</v>
      </c>
      <c r="I218" s="140">
        <v>0</v>
      </c>
      <c r="J218" s="140">
        <v>0</v>
      </c>
      <c r="K218" s="140">
        <v>0</v>
      </c>
      <c r="L218" s="140">
        <v>0</v>
      </c>
      <c r="M218" s="140">
        <v>0</v>
      </c>
      <c r="N218" s="140">
        <v>0</v>
      </c>
      <c r="O218" s="140">
        <v>0</v>
      </c>
      <c r="Q218" s="125"/>
    </row>
    <row r="219" spans="1:17" s="124" customFormat="1" ht="12">
      <c r="A219" s="137"/>
      <c r="B219" s="138" t="s">
        <v>191</v>
      </c>
      <c r="C219" s="139">
        <v>1178000</v>
      </c>
      <c r="D219" s="140">
        <v>0</v>
      </c>
      <c r="E219" s="140">
        <v>0</v>
      </c>
      <c r="F219" s="140">
        <v>69000</v>
      </c>
      <c r="G219" s="140">
        <v>161000</v>
      </c>
      <c r="H219" s="140">
        <v>115000</v>
      </c>
      <c r="I219" s="140">
        <v>92000</v>
      </c>
      <c r="J219" s="140">
        <v>207000</v>
      </c>
      <c r="K219" s="140">
        <v>161000</v>
      </c>
      <c r="L219" s="140">
        <v>69000</v>
      </c>
      <c r="M219" s="140">
        <v>92000</v>
      </c>
      <c r="N219" s="140">
        <v>138000</v>
      </c>
      <c r="O219" s="140">
        <v>1104000</v>
      </c>
      <c r="Q219" s="125"/>
    </row>
    <row r="220" spans="1:17" s="124" customFormat="1" ht="12">
      <c r="A220" s="134" t="s">
        <v>166</v>
      </c>
      <c r="B220" s="135"/>
      <c r="C220" s="136">
        <v>5407000</v>
      </c>
      <c r="D220" s="136">
        <v>353729</v>
      </c>
      <c r="E220" s="136">
        <v>355389</v>
      </c>
      <c r="F220" s="136">
        <v>265723</v>
      </c>
      <c r="G220" s="136">
        <v>428317</v>
      </c>
      <c r="H220" s="136">
        <v>503567</v>
      </c>
      <c r="I220" s="136">
        <v>422598</v>
      </c>
      <c r="J220" s="136">
        <v>678668</v>
      </c>
      <c r="K220" s="136">
        <v>425661</v>
      </c>
      <c r="L220" s="136">
        <v>462069</v>
      </c>
      <c r="M220" s="136">
        <v>498099</v>
      </c>
      <c r="N220" s="136">
        <v>377150</v>
      </c>
      <c r="O220" s="136">
        <v>4770970</v>
      </c>
      <c r="Q220" s="125"/>
    </row>
    <row r="221" spans="1:17" s="124" customFormat="1" ht="12">
      <c r="A221" s="137"/>
      <c r="B221" s="138" t="s">
        <v>168</v>
      </c>
      <c r="C221" s="139">
        <v>0</v>
      </c>
      <c r="D221" s="140">
        <v>0</v>
      </c>
      <c r="E221" s="140">
        <v>0</v>
      </c>
      <c r="F221" s="140">
        <v>0</v>
      </c>
      <c r="G221" s="140">
        <v>0</v>
      </c>
      <c r="H221" s="140">
        <v>1099</v>
      </c>
      <c r="I221" s="140">
        <v>0</v>
      </c>
      <c r="J221" s="140">
        <v>0</v>
      </c>
      <c r="K221" s="140">
        <v>0</v>
      </c>
      <c r="L221" s="140">
        <v>0</v>
      </c>
      <c r="M221" s="140">
        <v>0</v>
      </c>
      <c r="N221" s="140">
        <v>0</v>
      </c>
      <c r="O221" s="140">
        <v>1099</v>
      </c>
      <c r="Q221" s="125"/>
    </row>
    <row r="222" spans="1:17" s="124" customFormat="1" ht="12">
      <c r="A222" s="137"/>
      <c r="B222" s="138" t="s">
        <v>179</v>
      </c>
      <c r="C222" s="139">
        <v>0</v>
      </c>
      <c r="D222" s="140">
        <v>353729</v>
      </c>
      <c r="E222" s="140">
        <v>355389</v>
      </c>
      <c r="F222" s="140">
        <v>265723</v>
      </c>
      <c r="G222" s="140">
        <v>406719</v>
      </c>
      <c r="H222" s="140">
        <v>502468</v>
      </c>
      <c r="I222" s="140">
        <v>422598</v>
      </c>
      <c r="J222" s="140">
        <v>657072</v>
      </c>
      <c r="K222" s="140">
        <v>425661</v>
      </c>
      <c r="L222" s="140">
        <v>462069</v>
      </c>
      <c r="M222" s="140">
        <v>476501</v>
      </c>
      <c r="N222" s="140">
        <v>355554</v>
      </c>
      <c r="O222" s="140">
        <v>4683483</v>
      </c>
      <c r="Q222" s="125"/>
    </row>
    <row r="223" spans="1:17" s="124" customFormat="1" ht="12">
      <c r="A223" s="137"/>
      <c r="B223" s="138" t="s">
        <v>180</v>
      </c>
      <c r="C223" s="139">
        <v>0</v>
      </c>
      <c r="D223" s="140">
        <v>0</v>
      </c>
      <c r="E223" s="140">
        <v>0</v>
      </c>
      <c r="F223" s="140">
        <v>0</v>
      </c>
      <c r="G223" s="140">
        <v>21598</v>
      </c>
      <c r="H223" s="140">
        <v>0</v>
      </c>
      <c r="I223" s="140">
        <v>0</v>
      </c>
      <c r="J223" s="140">
        <v>21596</v>
      </c>
      <c r="K223" s="140">
        <v>0</v>
      </c>
      <c r="L223" s="140">
        <v>0</v>
      </c>
      <c r="M223" s="140">
        <v>21598</v>
      </c>
      <c r="N223" s="140">
        <v>21596</v>
      </c>
      <c r="O223" s="140">
        <v>86388</v>
      </c>
      <c r="Q223" s="125"/>
    </row>
    <row r="224" spans="1:17" s="124" customFormat="1" ht="12">
      <c r="A224" s="134" t="s">
        <v>171</v>
      </c>
      <c r="B224" s="135"/>
      <c r="C224" s="136">
        <v>13064</v>
      </c>
      <c r="D224" s="136">
        <v>0</v>
      </c>
      <c r="E224" s="136">
        <v>0</v>
      </c>
      <c r="F224" s="136">
        <v>0</v>
      </c>
      <c r="G224" s="136">
        <v>0</v>
      </c>
      <c r="H224" s="136">
        <v>0</v>
      </c>
      <c r="I224" s="136">
        <v>0</v>
      </c>
      <c r="J224" s="136">
        <v>0</v>
      </c>
      <c r="K224" s="136">
        <v>0</v>
      </c>
      <c r="L224" s="136">
        <v>0</v>
      </c>
      <c r="M224" s="136">
        <v>0</v>
      </c>
      <c r="N224" s="136">
        <v>0</v>
      </c>
      <c r="O224" s="136">
        <v>0</v>
      </c>
      <c r="Q224" s="125"/>
    </row>
    <row r="225" spans="1:17" s="124" customFormat="1" ht="12">
      <c r="A225" s="134" t="s">
        <v>174</v>
      </c>
      <c r="B225" s="135"/>
      <c r="C225" s="136">
        <v>0</v>
      </c>
      <c r="D225" s="136">
        <v>0</v>
      </c>
      <c r="E225" s="136">
        <v>43696</v>
      </c>
      <c r="F225" s="136">
        <v>9603</v>
      </c>
      <c r="G225" s="136">
        <v>0</v>
      </c>
      <c r="H225" s="136">
        <v>0</v>
      </c>
      <c r="I225" s="136">
        <v>0</v>
      </c>
      <c r="J225" s="136">
        <v>25193</v>
      </c>
      <c r="K225" s="136">
        <v>196608</v>
      </c>
      <c r="L225" s="136">
        <v>696964</v>
      </c>
      <c r="M225" s="136">
        <v>912070</v>
      </c>
      <c r="N225" s="136">
        <v>638805</v>
      </c>
      <c r="O225" s="136">
        <v>2522939</v>
      </c>
      <c r="Q225" s="125"/>
    </row>
    <row r="226" spans="1:17" s="124" customFormat="1" ht="12">
      <c r="A226" s="137"/>
      <c r="B226" s="138" t="s">
        <v>175</v>
      </c>
      <c r="C226" s="139">
        <v>0</v>
      </c>
      <c r="D226" s="140">
        <v>0</v>
      </c>
      <c r="E226" s="140">
        <v>0</v>
      </c>
      <c r="F226" s="140">
        <v>0</v>
      </c>
      <c r="G226" s="140">
        <v>0</v>
      </c>
      <c r="H226" s="140">
        <v>0</v>
      </c>
      <c r="I226" s="140">
        <v>0</v>
      </c>
      <c r="J226" s="140">
        <v>0</v>
      </c>
      <c r="K226" s="140">
        <v>600</v>
      </c>
      <c r="L226" s="140">
        <v>42999</v>
      </c>
      <c r="M226" s="140">
        <v>65136</v>
      </c>
      <c r="N226" s="140">
        <v>46500</v>
      </c>
      <c r="O226" s="140">
        <v>155235</v>
      </c>
      <c r="Q226" s="125"/>
    </row>
    <row r="227" spans="1:17" s="124" customFormat="1" ht="12">
      <c r="A227" s="137"/>
      <c r="B227" s="138" t="s">
        <v>179</v>
      </c>
      <c r="C227" s="139">
        <v>0</v>
      </c>
      <c r="D227" s="140">
        <v>0</v>
      </c>
      <c r="E227" s="140">
        <v>43696</v>
      </c>
      <c r="F227" s="140">
        <v>9603</v>
      </c>
      <c r="G227" s="140">
        <v>0</v>
      </c>
      <c r="H227" s="140">
        <v>0</v>
      </c>
      <c r="I227" s="140">
        <v>0</v>
      </c>
      <c r="J227" s="140">
        <v>25193</v>
      </c>
      <c r="K227" s="140">
        <v>196008</v>
      </c>
      <c r="L227" s="140">
        <v>653965</v>
      </c>
      <c r="M227" s="140">
        <v>846934</v>
      </c>
      <c r="N227" s="140">
        <v>592305</v>
      </c>
      <c r="O227" s="140">
        <v>2367704</v>
      </c>
      <c r="Q227" s="125"/>
    </row>
    <row r="228" spans="1:17" s="124" customFormat="1" ht="22.5">
      <c r="A228" s="130" t="s">
        <v>210</v>
      </c>
      <c r="B228" s="131"/>
      <c r="C228" s="132">
        <v>7854833</v>
      </c>
      <c r="D228" s="133">
        <v>162914</v>
      </c>
      <c r="E228" s="133">
        <v>134925</v>
      </c>
      <c r="F228" s="133">
        <v>216517</v>
      </c>
      <c r="G228" s="133">
        <v>368407</v>
      </c>
      <c r="H228" s="133">
        <v>175388</v>
      </c>
      <c r="I228" s="133">
        <v>257070</v>
      </c>
      <c r="J228" s="133">
        <v>121699</v>
      </c>
      <c r="K228" s="133">
        <v>224419</v>
      </c>
      <c r="L228" s="133">
        <v>220229</v>
      </c>
      <c r="M228" s="133">
        <v>421738</v>
      </c>
      <c r="N228" s="133">
        <v>353341</v>
      </c>
      <c r="O228" s="133">
        <v>2656647</v>
      </c>
      <c r="Q228" s="125"/>
    </row>
    <row r="229" spans="1:17" s="124" customFormat="1" ht="12">
      <c r="A229" s="134" t="s">
        <v>165</v>
      </c>
      <c r="B229" s="135"/>
      <c r="C229" s="136">
        <v>1850000</v>
      </c>
      <c r="D229" s="136">
        <v>8977</v>
      </c>
      <c r="E229" s="136">
        <v>22028</v>
      </c>
      <c r="F229" s="136">
        <v>11531</v>
      </c>
      <c r="G229" s="136">
        <v>10265</v>
      </c>
      <c r="H229" s="136">
        <v>23511</v>
      </c>
      <c r="I229" s="136">
        <v>16169</v>
      </c>
      <c r="J229" s="136">
        <v>7102</v>
      </c>
      <c r="K229" s="136">
        <v>43910</v>
      </c>
      <c r="L229" s="136">
        <v>46256</v>
      </c>
      <c r="M229" s="136">
        <v>136118</v>
      </c>
      <c r="N229" s="136">
        <v>78126</v>
      </c>
      <c r="O229" s="136">
        <v>403993</v>
      </c>
      <c r="Q229" s="125"/>
    </row>
    <row r="230" spans="1:17" s="124" customFormat="1" ht="22.5">
      <c r="A230" s="137"/>
      <c r="B230" s="138" t="s">
        <v>183</v>
      </c>
      <c r="C230" s="139">
        <v>1850000</v>
      </c>
      <c r="D230" s="140">
        <v>8977</v>
      </c>
      <c r="E230" s="140">
        <v>22028</v>
      </c>
      <c r="F230" s="140">
        <v>11531</v>
      </c>
      <c r="G230" s="140">
        <v>10265</v>
      </c>
      <c r="H230" s="140">
        <v>23511</v>
      </c>
      <c r="I230" s="140">
        <v>16169</v>
      </c>
      <c r="J230" s="140">
        <v>7102</v>
      </c>
      <c r="K230" s="140">
        <v>43910</v>
      </c>
      <c r="L230" s="140">
        <v>46256</v>
      </c>
      <c r="M230" s="140">
        <v>136118</v>
      </c>
      <c r="N230" s="140">
        <v>78126</v>
      </c>
      <c r="O230" s="140">
        <v>403993</v>
      </c>
      <c r="Q230" s="125"/>
    </row>
    <row r="231" spans="1:17" s="124" customFormat="1" ht="12">
      <c r="A231" s="134" t="s">
        <v>166</v>
      </c>
      <c r="B231" s="135"/>
      <c r="C231" s="136">
        <v>5925000</v>
      </c>
      <c r="D231" s="136">
        <v>153937</v>
      </c>
      <c r="E231" s="136">
        <v>110617</v>
      </c>
      <c r="F231" s="136">
        <v>193466</v>
      </c>
      <c r="G231" s="136">
        <v>358142</v>
      </c>
      <c r="H231" s="136">
        <v>138557</v>
      </c>
      <c r="I231" s="136">
        <v>229201</v>
      </c>
      <c r="J231" s="136">
        <v>108837</v>
      </c>
      <c r="K231" s="136">
        <v>180509</v>
      </c>
      <c r="L231" s="136">
        <v>173973</v>
      </c>
      <c r="M231" s="136">
        <v>283642</v>
      </c>
      <c r="N231" s="136">
        <v>270295</v>
      </c>
      <c r="O231" s="136">
        <v>2201176</v>
      </c>
      <c r="Q231" s="125"/>
    </row>
    <row r="232" spans="1:17" s="124" customFormat="1" ht="12">
      <c r="A232" s="137"/>
      <c r="B232" s="138" t="s">
        <v>192</v>
      </c>
      <c r="C232" s="139">
        <v>0</v>
      </c>
      <c r="D232" s="140">
        <v>0</v>
      </c>
      <c r="E232" s="140">
        <v>0</v>
      </c>
      <c r="F232" s="140">
        <v>0</v>
      </c>
      <c r="G232" s="140">
        <v>0</v>
      </c>
      <c r="H232" s="140">
        <v>0</v>
      </c>
      <c r="I232" s="140">
        <v>0</v>
      </c>
      <c r="J232" s="140">
        <v>0</v>
      </c>
      <c r="K232" s="140">
        <v>19639</v>
      </c>
      <c r="L232" s="140">
        <v>0</v>
      </c>
      <c r="M232" s="140">
        <v>0</v>
      </c>
      <c r="N232" s="140">
        <v>0</v>
      </c>
      <c r="O232" s="140">
        <v>19639</v>
      </c>
      <c r="Q232" s="125"/>
    </row>
    <row r="233" spans="1:17" s="124" customFormat="1" ht="12">
      <c r="A233" s="137"/>
      <c r="B233" s="138" t="s">
        <v>167</v>
      </c>
      <c r="C233" s="139">
        <v>0</v>
      </c>
      <c r="D233" s="140">
        <v>0</v>
      </c>
      <c r="E233" s="140">
        <v>0</v>
      </c>
      <c r="F233" s="140">
        <v>0</v>
      </c>
      <c r="G233" s="140">
        <v>0</v>
      </c>
      <c r="H233" s="140">
        <v>0</v>
      </c>
      <c r="I233" s="140">
        <v>12147</v>
      </c>
      <c r="J233" s="140">
        <v>4452</v>
      </c>
      <c r="K233" s="140">
        <v>4275</v>
      </c>
      <c r="L233" s="140">
        <v>1575</v>
      </c>
      <c r="M233" s="140">
        <v>13500</v>
      </c>
      <c r="N233" s="140">
        <v>0</v>
      </c>
      <c r="O233" s="140">
        <v>35949</v>
      </c>
      <c r="Q233" s="125"/>
    </row>
    <row r="234" spans="1:17" s="124" customFormat="1" ht="12">
      <c r="A234" s="137"/>
      <c r="B234" s="138" t="s">
        <v>168</v>
      </c>
      <c r="C234" s="139">
        <v>0</v>
      </c>
      <c r="D234" s="140">
        <v>7</v>
      </c>
      <c r="E234" s="140">
        <v>557</v>
      </c>
      <c r="F234" s="140">
        <v>11</v>
      </c>
      <c r="G234" s="140">
        <v>0</v>
      </c>
      <c r="H234" s="140">
        <v>4</v>
      </c>
      <c r="I234" s="140">
        <v>7</v>
      </c>
      <c r="J234" s="140">
        <v>0</v>
      </c>
      <c r="K234" s="140">
        <v>0</v>
      </c>
      <c r="L234" s="140">
        <v>0</v>
      </c>
      <c r="M234" s="140">
        <v>9681</v>
      </c>
      <c r="N234" s="140">
        <v>37256</v>
      </c>
      <c r="O234" s="140">
        <v>47523</v>
      </c>
      <c r="Q234" s="125"/>
    </row>
    <row r="235" spans="1:17" s="124" customFormat="1" ht="12">
      <c r="A235" s="137"/>
      <c r="B235" s="138" t="s">
        <v>176</v>
      </c>
      <c r="C235" s="139">
        <v>0</v>
      </c>
      <c r="D235" s="140">
        <v>51596</v>
      </c>
      <c r="E235" s="140">
        <v>0</v>
      </c>
      <c r="F235" s="140">
        <v>42448</v>
      </c>
      <c r="G235" s="140">
        <v>58471</v>
      </c>
      <c r="H235" s="140">
        <v>1568</v>
      </c>
      <c r="I235" s="140">
        <v>25592</v>
      </c>
      <c r="J235" s="140">
        <v>14199</v>
      </c>
      <c r="K235" s="140">
        <v>23513</v>
      </c>
      <c r="L235" s="140">
        <v>20469</v>
      </c>
      <c r="M235" s="140">
        <v>49995</v>
      </c>
      <c r="N235" s="140">
        <v>61873</v>
      </c>
      <c r="O235" s="140">
        <v>349724</v>
      </c>
      <c r="Q235" s="125"/>
    </row>
    <row r="236" spans="1:17" s="124" customFormat="1" ht="12">
      <c r="A236" s="137"/>
      <c r="B236" s="138" t="s">
        <v>179</v>
      </c>
      <c r="C236" s="139">
        <v>0</v>
      </c>
      <c r="D236" s="140">
        <v>0</v>
      </c>
      <c r="E236" s="140">
        <v>0</v>
      </c>
      <c r="F236" s="140">
        <v>0</v>
      </c>
      <c r="G236" s="140">
        <v>0</v>
      </c>
      <c r="H236" s="140">
        <v>0</v>
      </c>
      <c r="I236" s="140">
        <v>0</v>
      </c>
      <c r="J236" s="140">
        <v>0</v>
      </c>
      <c r="K236" s="140">
        <v>19602</v>
      </c>
      <c r="L236" s="140">
        <v>0</v>
      </c>
      <c r="M236" s="140">
        <v>0</v>
      </c>
      <c r="N236" s="140">
        <v>0</v>
      </c>
      <c r="O236" s="140">
        <v>19602</v>
      </c>
      <c r="Q236" s="125"/>
    </row>
    <row r="237" spans="1:17" s="124" customFormat="1" ht="22.5">
      <c r="A237" s="137"/>
      <c r="B237" s="138" t="s">
        <v>8</v>
      </c>
      <c r="C237" s="139">
        <v>0</v>
      </c>
      <c r="D237" s="140">
        <v>102334</v>
      </c>
      <c r="E237" s="140">
        <v>110060</v>
      </c>
      <c r="F237" s="140">
        <v>151007</v>
      </c>
      <c r="G237" s="140">
        <v>299671</v>
      </c>
      <c r="H237" s="140">
        <v>136985</v>
      </c>
      <c r="I237" s="140">
        <v>191455</v>
      </c>
      <c r="J237" s="140">
        <v>90186</v>
      </c>
      <c r="K237" s="140">
        <v>113480</v>
      </c>
      <c r="L237" s="140">
        <v>151929</v>
      </c>
      <c r="M237" s="140">
        <v>210466</v>
      </c>
      <c r="N237" s="140">
        <v>171166</v>
      </c>
      <c r="O237" s="140">
        <v>1728739</v>
      </c>
      <c r="Q237" s="125"/>
    </row>
    <row r="238" spans="1:17" s="124" customFormat="1" ht="12">
      <c r="A238" s="134" t="s">
        <v>171</v>
      </c>
      <c r="B238" s="135"/>
      <c r="C238" s="136">
        <v>79833</v>
      </c>
      <c r="D238" s="136">
        <v>0</v>
      </c>
      <c r="E238" s="136">
        <v>2280</v>
      </c>
      <c r="F238" s="136">
        <v>11520</v>
      </c>
      <c r="G238" s="136">
        <v>0</v>
      </c>
      <c r="H238" s="136">
        <v>13320</v>
      </c>
      <c r="I238" s="136">
        <v>11700</v>
      </c>
      <c r="J238" s="136">
        <v>5760</v>
      </c>
      <c r="K238" s="136">
        <v>0</v>
      </c>
      <c r="L238" s="136">
        <v>0</v>
      </c>
      <c r="M238" s="136">
        <v>1978</v>
      </c>
      <c r="N238" s="136">
        <v>4920</v>
      </c>
      <c r="O238" s="136">
        <v>51478</v>
      </c>
      <c r="Q238" s="125"/>
    </row>
    <row r="239" spans="1:17" s="124" customFormat="1" ht="12">
      <c r="A239" s="137"/>
      <c r="B239" s="138" t="s">
        <v>202</v>
      </c>
      <c r="C239" s="139">
        <v>0</v>
      </c>
      <c r="D239" s="140">
        <v>0</v>
      </c>
      <c r="E239" s="140">
        <v>2280</v>
      </c>
      <c r="F239" s="140">
        <v>11520</v>
      </c>
      <c r="G239" s="140">
        <v>0</v>
      </c>
      <c r="H239" s="140">
        <v>13320</v>
      </c>
      <c r="I239" s="140">
        <v>11700</v>
      </c>
      <c r="J239" s="140">
        <v>5760</v>
      </c>
      <c r="K239" s="140">
        <v>0</v>
      </c>
      <c r="L239" s="140">
        <v>0</v>
      </c>
      <c r="M239" s="140">
        <v>1978</v>
      </c>
      <c r="N239" s="140">
        <v>4920</v>
      </c>
      <c r="O239" s="140">
        <v>51478</v>
      </c>
      <c r="Q239" s="125"/>
    </row>
    <row r="240" spans="1:17" s="124" customFormat="1" ht="22.5">
      <c r="A240" s="130" t="s">
        <v>211</v>
      </c>
      <c r="B240" s="131"/>
      <c r="C240" s="132">
        <v>5474907</v>
      </c>
      <c r="D240" s="133">
        <v>0</v>
      </c>
      <c r="E240" s="133">
        <v>0</v>
      </c>
      <c r="F240" s="133">
        <v>0</v>
      </c>
      <c r="G240" s="133">
        <v>0</v>
      </c>
      <c r="H240" s="133">
        <v>2986</v>
      </c>
      <c r="I240" s="133">
        <v>2992</v>
      </c>
      <c r="J240" s="133">
        <v>0</v>
      </c>
      <c r="K240" s="133">
        <v>9147</v>
      </c>
      <c r="L240" s="133">
        <v>1669</v>
      </c>
      <c r="M240" s="133">
        <v>0</v>
      </c>
      <c r="N240" s="133">
        <v>0</v>
      </c>
      <c r="O240" s="133">
        <v>16794</v>
      </c>
      <c r="Q240" s="125"/>
    </row>
    <row r="241" spans="1:17" s="124" customFormat="1" ht="12">
      <c r="A241" s="134" t="s">
        <v>165</v>
      </c>
      <c r="B241" s="135"/>
      <c r="C241" s="136">
        <v>1050000</v>
      </c>
      <c r="D241" s="136">
        <v>0</v>
      </c>
      <c r="E241" s="136">
        <v>0</v>
      </c>
      <c r="F241" s="136">
        <v>0</v>
      </c>
      <c r="G241" s="136">
        <v>0</v>
      </c>
      <c r="H241" s="136">
        <v>0</v>
      </c>
      <c r="I241" s="136">
        <v>0</v>
      </c>
      <c r="J241" s="136">
        <v>0</v>
      </c>
      <c r="K241" s="136">
        <v>0</v>
      </c>
      <c r="L241" s="136">
        <v>0</v>
      </c>
      <c r="M241" s="136">
        <v>0</v>
      </c>
      <c r="N241" s="136">
        <v>0</v>
      </c>
      <c r="O241" s="136">
        <v>0</v>
      </c>
      <c r="Q241" s="125"/>
    </row>
    <row r="242" spans="1:17" s="124" customFormat="1" ht="12">
      <c r="A242" s="137"/>
      <c r="B242" s="138" t="s">
        <v>99</v>
      </c>
      <c r="C242" s="139">
        <v>50000</v>
      </c>
      <c r="D242" s="140">
        <v>0</v>
      </c>
      <c r="E242" s="140">
        <v>0</v>
      </c>
      <c r="F242" s="140">
        <v>0</v>
      </c>
      <c r="G242" s="140">
        <v>0</v>
      </c>
      <c r="H242" s="140">
        <v>0</v>
      </c>
      <c r="I242" s="140">
        <v>0</v>
      </c>
      <c r="J242" s="140">
        <v>0</v>
      </c>
      <c r="K242" s="140">
        <v>0</v>
      </c>
      <c r="L242" s="140">
        <v>0</v>
      </c>
      <c r="M242" s="140">
        <v>0</v>
      </c>
      <c r="N242" s="140">
        <v>0</v>
      </c>
      <c r="O242" s="140">
        <v>0</v>
      </c>
      <c r="Q242" s="125"/>
    </row>
    <row r="243" spans="1:17" s="124" customFormat="1" ht="22.5">
      <c r="A243" s="137"/>
      <c r="B243" s="138" t="s">
        <v>3</v>
      </c>
      <c r="C243" s="139">
        <v>1000000</v>
      </c>
      <c r="D243" s="140">
        <v>0</v>
      </c>
      <c r="E243" s="140">
        <v>0</v>
      </c>
      <c r="F243" s="140">
        <v>0</v>
      </c>
      <c r="G243" s="140">
        <v>0</v>
      </c>
      <c r="H243" s="140">
        <v>0</v>
      </c>
      <c r="I243" s="140">
        <v>0</v>
      </c>
      <c r="J243" s="140">
        <v>0</v>
      </c>
      <c r="K243" s="140">
        <v>0</v>
      </c>
      <c r="L243" s="140">
        <v>0</v>
      </c>
      <c r="M243" s="140">
        <v>0</v>
      </c>
      <c r="N243" s="140">
        <v>0</v>
      </c>
      <c r="O243" s="140">
        <v>0</v>
      </c>
      <c r="Q243" s="125"/>
    </row>
    <row r="244" spans="1:17" s="124" customFormat="1" ht="12">
      <c r="A244" s="134" t="s">
        <v>166</v>
      </c>
      <c r="B244" s="135"/>
      <c r="C244" s="136">
        <v>4424907</v>
      </c>
      <c r="D244" s="136">
        <v>0</v>
      </c>
      <c r="E244" s="136">
        <v>0</v>
      </c>
      <c r="F244" s="136">
        <v>0</v>
      </c>
      <c r="G244" s="136">
        <v>0</v>
      </c>
      <c r="H244" s="136">
        <v>2986</v>
      </c>
      <c r="I244" s="136">
        <v>2992</v>
      </c>
      <c r="J244" s="136">
        <v>0</v>
      </c>
      <c r="K244" s="136">
        <v>9147</v>
      </c>
      <c r="L244" s="136">
        <v>1669</v>
      </c>
      <c r="M244" s="136">
        <v>0</v>
      </c>
      <c r="N244" s="136">
        <v>0</v>
      </c>
      <c r="O244" s="136">
        <v>16794</v>
      </c>
      <c r="Q244" s="125"/>
    </row>
    <row r="245" spans="1:17" s="124" customFormat="1" ht="12">
      <c r="A245" s="137"/>
      <c r="B245" s="138" t="s">
        <v>177</v>
      </c>
      <c r="C245" s="139">
        <v>0</v>
      </c>
      <c r="D245" s="140">
        <v>0</v>
      </c>
      <c r="E245" s="140">
        <v>0</v>
      </c>
      <c r="F245" s="140">
        <v>0</v>
      </c>
      <c r="G245" s="140">
        <v>0</v>
      </c>
      <c r="H245" s="140">
        <v>0</v>
      </c>
      <c r="I245" s="140">
        <v>0</v>
      </c>
      <c r="J245" s="140">
        <v>0</v>
      </c>
      <c r="K245" s="140">
        <v>2179</v>
      </c>
      <c r="L245" s="140">
        <v>0</v>
      </c>
      <c r="M245" s="140">
        <v>0</v>
      </c>
      <c r="N245" s="140">
        <v>0</v>
      </c>
      <c r="O245" s="140">
        <v>2179</v>
      </c>
      <c r="Q245" s="125"/>
    </row>
    <row r="246" spans="1:17" s="124" customFormat="1" ht="12">
      <c r="A246" s="137"/>
      <c r="B246" s="138" t="s">
        <v>181</v>
      </c>
      <c r="C246" s="139">
        <v>0</v>
      </c>
      <c r="D246" s="140">
        <v>0</v>
      </c>
      <c r="E246" s="140">
        <v>0</v>
      </c>
      <c r="F246" s="140">
        <v>0</v>
      </c>
      <c r="G246" s="140">
        <v>0</v>
      </c>
      <c r="H246" s="140">
        <v>2986</v>
      </c>
      <c r="I246" s="140">
        <v>2992</v>
      </c>
      <c r="J246" s="140">
        <v>0</v>
      </c>
      <c r="K246" s="140">
        <v>6968</v>
      </c>
      <c r="L246" s="140">
        <v>1669</v>
      </c>
      <c r="M246" s="140">
        <v>0</v>
      </c>
      <c r="N246" s="140">
        <v>0</v>
      </c>
      <c r="O246" s="140">
        <v>14615</v>
      </c>
      <c r="Q246" s="125"/>
    </row>
    <row r="247" spans="1:17" s="124" customFormat="1" ht="45">
      <c r="A247" s="130" t="s">
        <v>212</v>
      </c>
      <c r="B247" s="131"/>
      <c r="C247" s="132">
        <v>34475276</v>
      </c>
      <c r="D247" s="133">
        <v>1744398</v>
      </c>
      <c r="E247" s="133">
        <v>1666065</v>
      </c>
      <c r="F247" s="133">
        <v>1551330</v>
      </c>
      <c r="G247" s="133">
        <v>1940659</v>
      </c>
      <c r="H247" s="133">
        <v>2107866</v>
      </c>
      <c r="I247" s="133">
        <v>1747001</v>
      </c>
      <c r="J247" s="133">
        <v>1795571</v>
      </c>
      <c r="K247" s="133">
        <v>1673466</v>
      </c>
      <c r="L247" s="133">
        <v>1661928</v>
      </c>
      <c r="M247" s="133">
        <v>2381740</v>
      </c>
      <c r="N247" s="133">
        <v>1916110</v>
      </c>
      <c r="O247" s="133">
        <v>20186134</v>
      </c>
      <c r="Q247" s="125"/>
    </row>
    <row r="248" spans="1:17" s="124" customFormat="1" ht="12">
      <c r="A248" s="134" t="s">
        <v>165</v>
      </c>
      <c r="B248" s="135"/>
      <c r="C248" s="136">
        <v>11490000</v>
      </c>
      <c r="D248" s="136">
        <v>1107655</v>
      </c>
      <c r="E248" s="136">
        <v>898346</v>
      </c>
      <c r="F248" s="136">
        <v>808239</v>
      </c>
      <c r="G248" s="136">
        <v>938215</v>
      </c>
      <c r="H248" s="136">
        <v>813326</v>
      </c>
      <c r="I248" s="136">
        <v>692013</v>
      </c>
      <c r="J248" s="136">
        <v>965487</v>
      </c>
      <c r="K248" s="136">
        <v>789257</v>
      </c>
      <c r="L248" s="136">
        <v>660097</v>
      </c>
      <c r="M248" s="136">
        <v>811949</v>
      </c>
      <c r="N248" s="136">
        <v>464670</v>
      </c>
      <c r="O248" s="136">
        <v>8949254</v>
      </c>
      <c r="Q248" s="125"/>
    </row>
    <row r="249" spans="1:17" s="124" customFormat="1" ht="12">
      <c r="A249" s="137"/>
      <c r="B249" s="138" t="s">
        <v>273</v>
      </c>
      <c r="C249" s="139">
        <v>80000</v>
      </c>
      <c r="D249" s="140">
        <v>0</v>
      </c>
      <c r="E249" s="140">
        <v>0</v>
      </c>
      <c r="F249" s="140">
        <v>0</v>
      </c>
      <c r="G249" s="140">
        <v>0</v>
      </c>
      <c r="H249" s="140">
        <v>0</v>
      </c>
      <c r="I249" s="140">
        <v>0</v>
      </c>
      <c r="J249" s="140">
        <v>0</v>
      </c>
      <c r="K249" s="140">
        <v>0</v>
      </c>
      <c r="L249" s="140">
        <v>0</v>
      </c>
      <c r="M249" s="140">
        <v>0</v>
      </c>
      <c r="N249" s="140">
        <v>0</v>
      </c>
      <c r="O249" s="140">
        <v>0</v>
      </c>
      <c r="Q249" s="125"/>
    </row>
    <row r="250" spans="1:17" s="124" customFormat="1" ht="12">
      <c r="A250" s="137"/>
      <c r="B250" s="138" t="s">
        <v>274</v>
      </c>
      <c r="C250" s="139">
        <v>500000</v>
      </c>
      <c r="D250" s="140">
        <v>0</v>
      </c>
      <c r="E250" s="140">
        <v>0</v>
      </c>
      <c r="F250" s="140">
        <v>0</v>
      </c>
      <c r="G250" s="140">
        <v>0</v>
      </c>
      <c r="H250" s="140">
        <v>0</v>
      </c>
      <c r="I250" s="140">
        <v>0</v>
      </c>
      <c r="J250" s="140">
        <v>0</v>
      </c>
      <c r="K250" s="140">
        <v>0</v>
      </c>
      <c r="L250" s="140">
        <v>0</v>
      </c>
      <c r="M250" s="140">
        <v>0</v>
      </c>
      <c r="N250" s="140">
        <v>0</v>
      </c>
      <c r="O250" s="140">
        <v>0</v>
      </c>
      <c r="Q250" s="125"/>
    </row>
    <row r="251" spans="1:17" s="124" customFormat="1" ht="12">
      <c r="A251" s="137"/>
      <c r="B251" s="138" t="s">
        <v>15</v>
      </c>
      <c r="C251" s="139">
        <v>70000</v>
      </c>
      <c r="D251" s="140">
        <v>0</v>
      </c>
      <c r="E251" s="140">
        <v>0</v>
      </c>
      <c r="F251" s="140">
        <v>0</v>
      </c>
      <c r="G251" s="140">
        <v>0</v>
      </c>
      <c r="H251" s="140">
        <v>0</v>
      </c>
      <c r="I251" s="140">
        <v>0</v>
      </c>
      <c r="J251" s="140">
        <v>0</v>
      </c>
      <c r="K251" s="140">
        <v>0</v>
      </c>
      <c r="L251" s="140">
        <v>0</v>
      </c>
      <c r="M251" s="140">
        <v>0</v>
      </c>
      <c r="N251" s="140">
        <v>0</v>
      </c>
      <c r="O251" s="140">
        <v>0</v>
      </c>
      <c r="Q251" s="125"/>
    </row>
    <row r="252" spans="1:17" s="124" customFormat="1" ht="12">
      <c r="A252" s="137"/>
      <c r="B252" s="138" t="s">
        <v>276</v>
      </c>
      <c r="C252" s="139">
        <v>300000</v>
      </c>
      <c r="D252" s="140">
        <v>0</v>
      </c>
      <c r="E252" s="140">
        <v>0</v>
      </c>
      <c r="F252" s="140">
        <v>0</v>
      </c>
      <c r="G252" s="140">
        <v>0</v>
      </c>
      <c r="H252" s="140">
        <v>0</v>
      </c>
      <c r="I252" s="140">
        <v>0</v>
      </c>
      <c r="J252" s="140">
        <v>0</v>
      </c>
      <c r="K252" s="140">
        <v>0</v>
      </c>
      <c r="L252" s="140">
        <v>0</v>
      </c>
      <c r="M252" s="140">
        <v>0</v>
      </c>
      <c r="N252" s="140">
        <v>0</v>
      </c>
      <c r="O252" s="140">
        <v>0</v>
      </c>
      <c r="Q252" s="125"/>
    </row>
    <row r="253" spans="1:17" s="124" customFormat="1" ht="12">
      <c r="A253" s="137"/>
      <c r="B253" s="138" t="s">
        <v>99</v>
      </c>
      <c r="C253" s="139">
        <v>27000</v>
      </c>
      <c r="D253" s="140">
        <v>0</v>
      </c>
      <c r="E253" s="140">
        <v>0</v>
      </c>
      <c r="F253" s="140">
        <v>0</v>
      </c>
      <c r="G253" s="140">
        <v>0</v>
      </c>
      <c r="H253" s="140">
        <v>0</v>
      </c>
      <c r="I253" s="140">
        <v>0</v>
      </c>
      <c r="J253" s="140">
        <v>0</v>
      </c>
      <c r="K253" s="140">
        <v>0</v>
      </c>
      <c r="L253" s="140">
        <v>0</v>
      </c>
      <c r="M253" s="140">
        <v>0</v>
      </c>
      <c r="N253" s="140">
        <v>0</v>
      </c>
      <c r="O253" s="140">
        <v>0</v>
      </c>
      <c r="Q253" s="125"/>
    </row>
    <row r="254" spans="1:17" s="124" customFormat="1" ht="12">
      <c r="A254" s="137"/>
      <c r="B254" s="138" t="s">
        <v>190</v>
      </c>
      <c r="C254" s="139">
        <v>6883000</v>
      </c>
      <c r="D254" s="140">
        <v>515897</v>
      </c>
      <c r="E254" s="140">
        <v>503906</v>
      </c>
      <c r="F254" s="140">
        <v>526093</v>
      </c>
      <c r="G254" s="140">
        <v>675449</v>
      </c>
      <c r="H254" s="140">
        <v>489069</v>
      </c>
      <c r="I254" s="140">
        <v>400395</v>
      </c>
      <c r="J254" s="140">
        <v>597932</v>
      </c>
      <c r="K254" s="140">
        <v>482621</v>
      </c>
      <c r="L254" s="140">
        <v>401001</v>
      </c>
      <c r="M254" s="140">
        <v>573500</v>
      </c>
      <c r="N254" s="140">
        <v>425990</v>
      </c>
      <c r="O254" s="140">
        <v>5591853</v>
      </c>
      <c r="Q254" s="125"/>
    </row>
    <row r="255" spans="1:17" s="124" customFormat="1" ht="22.5">
      <c r="A255" s="137"/>
      <c r="B255" s="138" t="s">
        <v>183</v>
      </c>
      <c r="C255" s="139">
        <v>3630000</v>
      </c>
      <c r="D255" s="140">
        <v>591758</v>
      </c>
      <c r="E255" s="140">
        <v>394440</v>
      </c>
      <c r="F255" s="140">
        <v>282146</v>
      </c>
      <c r="G255" s="140">
        <v>262766</v>
      </c>
      <c r="H255" s="140">
        <v>324257</v>
      </c>
      <c r="I255" s="140">
        <v>291618</v>
      </c>
      <c r="J255" s="140">
        <v>367555</v>
      </c>
      <c r="K255" s="140">
        <v>306636</v>
      </c>
      <c r="L255" s="140">
        <v>259096</v>
      </c>
      <c r="M255" s="140">
        <v>238449</v>
      </c>
      <c r="N255" s="140">
        <v>38680</v>
      </c>
      <c r="O255" s="140">
        <v>3357401</v>
      </c>
      <c r="Q255" s="125"/>
    </row>
    <row r="256" spans="1:17" s="124" customFormat="1" ht="12">
      <c r="A256" s="134" t="s">
        <v>166</v>
      </c>
      <c r="B256" s="135"/>
      <c r="C256" s="136">
        <v>22900000</v>
      </c>
      <c r="D256" s="136">
        <v>636743</v>
      </c>
      <c r="E256" s="136">
        <v>767719</v>
      </c>
      <c r="F256" s="136">
        <v>743091</v>
      </c>
      <c r="G256" s="136">
        <v>1002444</v>
      </c>
      <c r="H256" s="136">
        <v>1266040</v>
      </c>
      <c r="I256" s="136">
        <v>946843</v>
      </c>
      <c r="J256" s="136">
        <v>830084</v>
      </c>
      <c r="K256" s="136">
        <v>884209</v>
      </c>
      <c r="L256" s="136">
        <v>829290</v>
      </c>
      <c r="M256" s="136">
        <v>1354762</v>
      </c>
      <c r="N256" s="136">
        <v>1191356</v>
      </c>
      <c r="O256" s="136">
        <v>10452581</v>
      </c>
      <c r="Q256" s="125"/>
    </row>
    <row r="257" spans="1:17" s="124" customFormat="1" ht="12">
      <c r="A257" s="137"/>
      <c r="B257" s="138" t="s">
        <v>192</v>
      </c>
      <c r="C257" s="139">
        <v>0</v>
      </c>
      <c r="D257" s="140">
        <v>0</v>
      </c>
      <c r="E257" s="140">
        <v>0</v>
      </c>
      <c r="F257" s="140">
        <v>265</v>
      </c>
      <c r="G257" s="140">
        <v>0</v>
      </c>
      <c r="H257" s="140">
        <v>0</v>
      </c>
      <c r="I257" s="140">
        <v>0</v>
      </c>
      <c r="J257" s="140">
        <v>0</v>
      </c>
      <c r="K257" s="140">
        <v>0</v>
      </c>
      <c r="L257" s="140">
        <v>0</v>
      </c>
      <c r="M257" s="140">
        <v>0</v>
      </c>
      <c r="N257" s="140">
        <v>0</v>
      </c>
      <c r="O257" s="140">
        <v>265</v>
      </c>
      <c r="Q257" s="125"/>
    </row>
    <row r="258" spans="1:17" s="124" customFormat="1" ht="12">
      <c r="A258" s="137"/>
      <c r="B258" s="138" t="s">
        <v>195</v>
      </c>
      <c r="C258" s="139">
        <v>0</v>
      </c>
      <c r="D258" s="140">
        <v>5014</v>
      </c>
      <c r="E258" s="140">
        <v>0</v>
      </c>
      <c r="F258" s="140">
        <v>0</v>
      </c>
      <c r="G258" s="140">
        <v>20070</v>
      </c>
      <c r="H258" s="140">
        <v>10042</v>
      </c>
      <c r="I258" s="140">
        <v>23006</v>
      </c>
      <c r="J258" s="140">
        <v>0</v>
      </c>
      <c r="K258" s="140">
        <v>45966</v>
      </c>
      <c r="L258" s="140">
        <v>20247</v>
      </c>
      <c r="M258" s="140">
        <v>20189</v>
      </c>
      <c r="N258" s="140">
        <v>33673</v>
      </c>
      <c r="O258" s="140">
        <v>178207</v>
      </c>
      <c r="Q258" s="125"/>
    </row>
    <row r="259" spans="1:17" s="124" customFormat="1" ht="12">
      <c r="A259" s="137"/>
      <c r="B259" s="138" t="s">
        <v>167</v>
      </c>
      <c r="C259" s="139">
        <v>0</v>
      </c>
      <c r="D259" s="140">
        <v>94180</v>
      </c>
      <c r="E259" s="140">
        <v>44156</v>
      </c>
      <c r="F259" s="140">
        <v>133768</v>
      </c>
      <c r="G259" s="140">
        <v>230883</v>
      </c>
      <c r="H259" s="140">
        <v>282167</v>
      </c>
      <c r="I259" s="140">
        <v>279408</v>
      </c>
      <c r="J259" s="140">
        <v>170940</v>
      </c>
      <c r="K259" s="140">
        <v>177230</v>
      </c>
      <c r="L259" s="140">
        <v>186227</v>
      </c>
      <c r="M259" s="140">
        <v>371873</v>
      </c>
      <c r="N259" s="140">
        <v>238194</v>
      </c>
      <c r="O259" s="140">
        <v>2209026</v>
      </c>
      <c r="Q259" s="125"/>
    </row>
    <row r="260" spans="1:17" s="124" customFormat="1" ht="12">
      <c r="A260" s="137"/>
      <c r="B260" s="138" t="s">
        <v>168</v>
      </c>
      <c r="C260" s="139">
        <v>0</v>
      </c>
      <c r="D260" s="140">
        <v>146129</v>
      </c>
      <c r="E260" s="140">
        <v>186068</v>
      </c>
      <c r="F260" s="140">
        <v>331675</v>
      </c>
      <c r="G260" s="140">
        <v>355581</v>
      </c>
      <c r="H260" s="140">
        <v>432912</v>
      </c>
      <c r="I260" s="140">
        <v>214690</v>
      </c>
      <c r="J260" s="140">
        <v>368790</v>
      </c>
      <c r="K260" s="140">
        <v>287541</v>
      </c>
      <c r="L260" s="140">
        <v>389160</v>
      </c>
      <c r="M260" s="140">
        <v>451049</v>
      </c>
      <c r="N260" s="140">
        <v>442682</v>
      </c>
      <c r="O260" s="140">
        <v>3606277</v>
      </c>
      <c r="Q260" s="125"/>
    </row>
    <row r="261" spans="1:17" s="124" customFormat="1" ht="12">
      <c r="A261" s="137"/>
      <c r="B261" s="138" t="s">
        <v>176</v>
      </c>
      <c r="C261" s="139">
        <v>0</v>
      </c>
      <c r="D261" s="140">
        <v>303474</v>
      </c>
      <c r="E261" s="140">
        <v>495506</v>
      </c>
      <c r="F261" s="140">
        <v>189239</v>
      </c>
      <c r="G261" s="140">
        <v>207516</v>
      </c>
      <c r="H261" s="140">
        <v>455193</v>
      </c>
      <c r="I261" s="140">
        <v>256178</v>
      </c>
      <c r="J261" s="140">
        <v>234075</v>
      </c>
      <c r="K261" s="140">
        <v>162297</v>
      </c>
      <c r="L261" s="140">
        <v>151178</v>
      </c>
      <c r="M261" s="140">
        <v>396404</v>
      </c>
      <c r="N261" s="140">
        <v>279021</v>
      </c>
      <c r="O261" s="140">
        <v>3130081</v>
      </c>
      <c r="Q261" s="125"/>
    </row>
    <row r="262" spans="1:17" s="124" customFormat="1" ht="12">
      <c r="A262" s="137"/>
      <c r="B262" s="138" t="s">
        <v>196</v>
      </c>
      <c r="C262" s="139">
        <v>0</v>
      </c>
      <c r="D262" s="140">
        <v>0</v>
      </c>
      <c r="E262" s="140">
        <v>0</v>
      </c>
      <c r="F262" s="140">
        <v>19124</v>
      </c>
      <c r="G262" s="140">
        <v>0</v>
      </c>
      <c r="H262" s="140">
        <v>0</v>
      </c>
      <c r="I262" s="140">
        <v>0</v>
      </c>
      <c r="J262" s="140">
        <v>0</v>
      </c>
      <c r="K262" s="140">
        <v>19104</v>
      </c>
      <c r="L262" s="140">
        <v>0</v>
      </c>
      <c r="M262" s="140">
        <v>0</v>
      </c>
      <c r="N262" s="140">
        <v>0</v>
      </c>
      <c r="O262" s="140">
        <v>38228</v>
      </c>
      <c r="Q262" s="125"/>
    </row>
    <row r="263" spans="1:17" s="124" customFormat="1" ht="12">
      <c r="A263" s="137"/>
      <c r="B263" s="138" t="s">
        <v>169</v>
      </c>
      <c r="C263" s="139">
        <v>0</v>
      </c>
      <c r="D263" s="140">
        <v>37342</v>
      </c>
      <c r="E263" s="140">
        <v>16161</v>
      </c>
      <c r="F263" s="140">
        <v>15756</v>
      </c>
      <c r="G263" s="140">
        <v>0</v>
      </c>
      <c r="H263" s="140">
        <v>17176</v>
      </c>
      <c r="I263" s="140">
        <v>32640</v>
      </c>
      <c r="J263" s="140">
        <v>9162</v>
      </c>
      <c r="K263" s="140">
        <v>43480</v>
      </c>
      <c r="L263" s="140">
        <v>23664</v>
      </c>
      <c r="M263" s="140">
        <v>25287</v>
      </c>
      <c r="N263" s="140">
        <v>0</v>
      </c>
      <c r="O263" s="140">
        <v>220668</v>
      </c>
      <c r="Q263" s="125"/>
    </row>
    <row r="264" spans="1:17" s="124" customFormat="1" ht="12">
      <c r="A264" s="137"/>
      <c r="B264" s="138" t="s">
        <v>179</v>
      </c>
      <c r="C264" s="139">
        <v>0</v>
      </c>
      <c r="D264" s="140">
        <v>9</v>
      </c>
      <c r="E264" s="140">
        <v>0</v>
      </c>
      <c r="F264" s="140">
        <v>0</v>
      </c>
      <c r="G264" s="140">
        <v>0</v>
      </c>
      <c r="H264" s="140">
        <v>0</v>
      </c>
      <c r="I264" s="140">
        <v>0</v>
      </c>
      <c r="J264" s="140">
        <v>0</v>
      </c>
      <c r="K264" s="140">
        <v>78385</v>
      </c>
      <c r="L264" s="140">
        <v>0</v>
      </c>
      <c r="M264" s="140">
        <v>40287</v>
      </c>
      <c r="N264" s="140">
        <v>330</v>
      </c>
      <c r="O264" s="140">
        <v>119011</v>
      </c>
      <c r="Q264" s="125"/>
    </row>
    <row r="265" spans="1:17" s="124" customFormat="1" ht="12">
      <c r="A265" s="137"/>
      <c r="B265" s="138" t="s">
        <v>180</v>
      </c>
      <c r="C265" s="139">
        <v>0</v>
      </c>
      <c r="D265" s="140">
        <v>230</v>
      </c>
      <c r="E265" s="140">
        <v>0</v>
      </c>
      <c r="F265" s="140">
        <v>230</v>
      </c>
      <c r="G265" s="140">
        <v>0</v>
      </c>
      <c r="H265" s="140">
        <v>460</v>
      </c>
      <c r="I265" s="140">
        <v>230</v>
      </c>
      <c r="J265" s="140">
        <v>0</v>
      </c>
      <c r="K265" s="140">
        <v>460</v>
      </c>
      <c r="L265" s="140">
        <v>0</v>
      </c>
      <c r="M265" s="140">
        <v>0</v>
      </c>
      <c r="N265" s="140">
        <v>0</v>
      </c>
      <c r="O265" s="140">
        <v>1610</v>
      </c>
      <c r="Q265" s="125"/>
    </row>
    <row r="266" spans="1:17" s="124" customFormat="1" ht="22.5">
      <c r="A266" s="137"/>
      <c r="B266" s="138" t="s">
        <v>8</v>
      </c>
      <c r="C266" s="139">
        <v>0</v>
      </c>
      <c r="D266" s="140">
        <v>9032</v>
      </c>
      <c r="E266" s="140">
        <v>7705</v>
      </c>
      <c r="F266" s="140">
        <v>4354</v>
      </c>
      <c r="G266" s="140">
        <v>11358</v>
      </c>
      <c r="H266" s="140">
        <v>8840</v>
      </c>
      <c r="I266" s="140">
        <v>9348</v>
      </c>
      <c r="J266" s="140">
        <v>9406</v>
      </c>
      <c r="K266" s="140">
        <v>11775</v>
      </c>
      <c r="L266" s="140">
        <v>15791</v>
      </c>
      <c r="M266" s="140">
        <v>16190</v>
      </c>
      <c r="N266" s="140">
        <v>13025</v>
      </c>
      <c r="O266" s="140">
        <v>116824</v>
      </c>
      <c r="Q266" s="125"/>
    </row>
    <row r="267" spans="1:17" s="124" customFormat="1" ht="12">
      <c r="A267" s="137"/>
      <c r="B267" s="138" t="s">
        <v>181</v>
      </c>
      <c r="C267" s="139">
        <v>0</v>
      </c>
      <c r="D267" s="140">
        <v>41333</v>
      </c>
      <c r="E267" s="140">
        <v>17488</v>
      </c>
      <c r="F267" s="140">
        <v>48680</v>
      </c>
      <c r="G267" s="140">
        <v>177036</v>
      </c>
      <c r="H267" s="140">
        <v>59250</v>
      </c>
      <c r="I267" s="140">
        <v>131343</v>
      </c>
      <c r="J267" s="140">
        <v>37711</v>
      </c>
      <c r="K267" s="140">
        <v>57971</v>
      </c>
      <c r="L267" s="140">
        <v>41955</v>
      </c>
      <c r="M267" s="140">
        <v>33349</v>
      </c>
      <c r="N267" s="140">
        <v>184228</v>
      </c>
      <c r="O267" s="140">
        <v>830344</v>
      </c>
      <c r="Q267" s="125"/>
    </row>
    <row r="268" spans="1:17" s="124" customFormat="1" ht="12">
      <c r="A268" s="137"/>
      <c r="B268" s="138" t="s">
        <v>199</v>
      </c>
      <c r="C268" s="139">
        <v>0</v>
      </c>
      <c r="D268" s="140">
        <v>0</v>
      </c>
      <c r="E268" s="140">
        <v>635</v>
      </c>
      <c r="F268" s="140">
        <v>0</v>
      </c>
      <c r="G268" s="140">
        <v>0</v>
      </c>
      <c r="H268" s="140">
        <v>0</v>
      </c>
      <c r="I268" s="140">
        <v>0</v>
      </c>
      <c r="J268" s="140">
        <v>0</v>
      </c>
      <c r="K268" s="140">
        <v>0</v>
      </c>
      <c r="L268" s="140">
        <v>0</v>
      </c>
      <c r="M268" s="140">
        <v>0</v>
      </c>
      <c r="N268" s="140">
        <v>203</v>
      </c>
      <c r="O268" s="140">
        <v>838</v>
      </c>
      <c r="Q268" s="125"/>
    </row>
    <row r="269" spans="1:17" s="124" customFormat="1" ht="22.5">
      <c r="A269" s="137"/>
      <c r="B269" s="138" t="s">
        <v>170</v>
      </c>
      <c r="C269" s="139">
        <v>0</v>
      </c>
      <c r="D269" s="140">
        <v>0</v>
      </c>
      <c r="E269" s="140">
        <v>0</v>
      </c>
      <c r="F269" s="140">
        <v>0</v>
      </c>
      <c r="G269" s="140">
        <v>0</v>
      </c>
      <c r="H269" s="140">
        <v>0</v>
      </c>
      <c r="I269" s="140">
        <v>0</v>
      </c>
      <c r="J269" s="140">
        <v>0</v>
      </c>
      <c r="K269" s="140">
        <v>0</v>
      </c>
      <c r="L269" s="140">
        <v>1068</v>
      </c>
      <c r="M269" s="140">
        <v>134</v>
      </c>
      <c r="N269" s="140">
        <v>0</v>
      </c>
      <c r="O269" s="140">
        <v>1202</v>
      </c>
      <c r="Q269" s="125"/>
    </row>
    <row r="270" spans="1:17" s="124" customFormat="1" ht="12">
      <c r="A270" s="134" t="s">
        <v>171</v>
      </c>
      <c r="B270" s="135"/>
      <c r="C270" s="136">
        <v>85276</v>
      </c>
      <c r="D270" s="136">
        <v>0</v>
      </c>
      <c r="E270" s="136">
        <v>0</v>
      </c>
      <c r="F270" s="136">
        <v>0</v>
      </c>
      <c r="G270" s="136">
        <v>0</v>
      </c>
      <c r="H270" s="136">
        <v>0</v>
      </c>
      <c r="I270" s="136">
        <v>0</v>
      </c>
      <c r="J270" s="136">
        <v>0</v>
      </c>
      <c r="K270" s="136">
        <v>0</v>
      </c>
      <c r="L270" s="136">
        <v>0</v>
      </c>
      <c r="M270" s="136">
        <v>0</v>
      </c>
      <c r="N270" s="136">
        <v>0</v>
      </c>
      <c r="O270" s="136">
        <v>0</v>
      </c>
      <c r="Q270" s="125"/>
    </row>
    <row r="271" spans="1:17" s="124" customFormat="1" ht="12">
      <c r="A271" s="134" t="s">
        <v>174</v>
      </c>
      <c r="B271" s="135"/>
      <c r="C271" s="136">
        <v>0</v>
      </c>
      <c r="D271" s="136">
        <v>0</v>
      </c>
      <c r="E271" s="136">
        <v>0</v>
      </c>
      <c r="F271" s="136">
        <v>0</v>
      </c>
      <c r="G271" s="136">
        <v>0</v>
      </c>
      <c r="H271" s="136">
        <v>28500</v>
      </c>
      <c r="I271" s="136">
        <v>108145</v>
      </c>
      <c r="J271" s="136">
        <v>0</v>
      </c>
      <c r="K271" s="136">
        <v>0</v>
      </c>
      <c r="L271" s="136">
        <v>172541</v>
      </c>
      <c r="M271" s="136">
        <v>215029</v>
      </c>
      <c r="N271" s="136">
        <v>260084</v>
      </c>
      <c r="O271" s="136">
        <v>784299</v>
      </c>
      <c r="Q271" s="125"/>
    </row>
    <row r="272" spans="1:17" s="124" customFormat="1" ht="22.5">
      <c r="A272" s="137"/>
      <c r="B272" s="138" t="s">
        <v>183</v>
      </c>
      <c r="C272" s="139">
        <v>0</v>
      </c>
      <c r="D272" s="140">
        <v>0</v>
      </c>
      <c r="E272" s="140">
        <v>0</v>
      </c>
      <c r="F272" s="140">
        <v>0</v>
      </c>
      <c r="G272" s="140">
        <v>0</v>
      </c>
      <c r="H272" s="140">
        <v>28500</v>
      </c>
      <c r="I272" s="140">
        <v>108145</v>
      </c>
      <c r="J272" s="140">
        <v>0</v>
      </c>
      <c r="K272" s="140">
        <v>0</v>
      </c>
      <c r="L272" s="140">
        <v>172541</v>
      </c>
      <c r="M272" s="140">
        <v>215029</v>
      </c>
      <c r="N272" s="140">
        <v>260084</v>
      </c>
      <c r="O272" s="140">
        <v>784299</v>
      </c>
      <c r="Q272" s="125"/>
    </row>
    <row r="273" spans="1:17" s="124" customFormat="1" ht="12">
      <c r="A273" s="155" t="s">
        <v>213</v>
      </c>
      <c r="B273" s="156"/>
      <c r="C273" s="141">
        <v>157450567</v>
      </c>
      <c r="D273" s="141">
        <v>5887648</v>
      </c>
      <c r="E273" s="141">
        <v>6459102</v>
      </c>
      <c r="F273" s="141">
        <v>6053627</v>
      </c>
      <c r="G273" s="141">
        <v>7585953</v>
      </c>
      <c r="H273" s="141">
        <v>8686069</v>
      </c>
      <c r="I273" s="141">
        <v>7540204</v>
      </c>
      <c r="J273" s="141">
        <v>8683429</v>
      </c>
      <c r="K273" s="141">
        <v>8393855</v>
      </c>
      <c r="L273" s="141">
        <v>9513389</v>
      </c>
      <c r="M273" s="141">
        <v>11485533</v>
      </c>
      <c r="N273" s="141">
        <v>10452168</v>
      </c>
      <c r="O273" s="141">
        <v>90740977</v>
      </c>
      <c r="Q273" s="125"/>
    </row>
    <row r="274" spans="1:17" s="124" customFormat="1" ht="18" customHeight="1">
      <c r="A274" s="157" t="s">
        <v>281</v>
      </c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Q274" s="125"/>
    </row>
    <row r="275" spans="1:17" s="124" customFormat="1" ht="17.100000000000001" customHeight="1">
      <c r="A275" s="159" t="s">
        <v>271</v>
      </c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42"/>
      <c r="Q275" s="143"/>
    </row>
    <row r="276" spans="1:17" s="124" customFormat="1" ht="12"/>
  </sheetData>
  <mergeCells count="4">
    <mergeCell ref="A1:P1"/>
    <mergeCell ref="A273:B273"/>
    <mergeCell ref="A274:O274"/>
    <mergeCell ref="A275:O275"/>
  </mergeCells>
  <pageMargins left="0.25" right="0.25" top="0.25" bottom="0.25" header="0.05" footer="0.05"/>
  <pageSetup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B1FC8-64D9-493F-A6AF-E84FB797A72B}">
  <sheetPr>
    <pageSetUpPr fitToPage="1"/>
  </sheetPr>
  <dimension ref="A1:N174"/>
  <sheetViews>
    <sheetView tabSelected="1" workbookViewId="0">
      <selection sqref="A1:P275"/>
    </sheetView>
  </sheetViews>
  <sheetFormatPr defaultRowHeight="15"/>
  <cols>
    <col min="1" max="1" width="39" style="145" bestFit="1" customWidth="1"/>
    <col min="2" max="11" width="10.28515625" style="145" bestFit="1" customWidth="1"/>
    <col min="12" max="13" width="5.5703125" style="145" bestFit="1" customWidth="1"/>
    <col min="14" max="14" width="11.28515625" style="147" bestFit="1" customWidth="1"/>
    <col min="15" max="16384" width="9.140625" style="145"/>
  </cols>
  <sheetData>
    <row r="1" spans="1:14" ht="15.75">
      <c r="A1" s="107" t="s">
        <v>264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44"/>
    </row>
    <row r="2" spans="1:14" s="152" customFormat="1">
      <c r="A2" s="149" t="s">
        <v>126</v>
      </c>
      <c r="B2" s="150" t="s">
        <v>127</v>
      </c>
      <c r="C2" s="150" t="s">
        <v>128</v>
      </c>
      <c r="D2" s="150" t="s">
        <v>129</v>
      </c>
      <c r="E2" s="150" t="s">
        <v>130</v>
      </c>
      <c r="F2" s="150" t="s">
        <v>131</v>
      </c>
      <c r="G2" s="150" t="s">
        <v>132</v>
      </c>
      <c r="H2" s="150" t="s">
        <v>133</v>
      </c>
      <c r="I2" s="150" t="s">
        <v>134</v>
      </c>
      <c r="J2" s="150" t="s">
        <v>135</v>
      </c>
      <c r="K2" s="150" t="s">
        <v>136</v>
      </c>
      <c r="L2" s="150" t="s">
        <v>149</v>
      </c>
      <c r="M2" s="150" t="s">
        <v>148</v>
      </c>
      <c r="N2" s="151" t="s">
        <v>113</v>
      </c>
    </row>
    <row r="3" spans="1:14">
      <c r="A3" s="54" t="s">
        <v>137</v>
      </c>
      <c r="B3" s="51">
        <v>3267020</v>
      </c>
      <c r="C3" s="51">
        <v>2480759</v>
      </c>
      <c r="D3" s="51">
        <v>1525755</v>
      </c>
      <c r="E3" s="51">
        <v>1952449</v>
      </c>
      <c r="F3" s="51">
        <v>1206288</v>
      </c>
      <c r="G3" s="51">
        <v>1628122</v>
      </c>
      <c r="H3" s="51">
        <v>978559</v>
      </c>
      <c r="I3" s="51">
        <v>2483801</v>
      </c>
      <c r="J3" s="51">
        <v>3329241</v>
      </c>
      <c r="K3" s="51">
        <v>3211677</v>
      </c>
      <c r="L3" s="51"/>
      <c r="M3" s="51"/>
      <c r="N3" s="146">
        <f>SUM(B3:M3)</f>
        <v>22063671</v>
      </c>
    </row>
    <row r="4" spans="1:14">
      <c r="A4" s="148" t="s">
        <v>216</v>
      </c>
      <c r="B4" s="147">
        <v>0</v>
      </c>
      <c r="C4" s="147">
        <v>0</v>
      </c>
      <c r="D4" s="147">
        <v>250</v>
      </c>
      <c r="E4" s="147">
        <v>0</v>
      </c>
      <c r="F4" s="147">
        <v>0</v>
      </c>
      <c r="G4" s="147">
        <v>0</v>
      </c>
      <c r="H4" s="147">
        <v>0</v>
      </c>
      <c r="I4" s="147">
        <v>0</v>
      </c>
      <c r="J4" s="147">
        <v>0</v>
      </c>
      <c r="K4" s="147">
        <v>0</v>
      </c>
      <c r="L4" s="147"/>
      <c r="M4" s="147"/>
      <c r="N4" s="147">
        <f t="shared" ref="N4:N67" si="0">SUM(B4:M4)</f>
        <v>250</v>
      </c>
    </row>
    <row r="5" spans="1:14">
      <c r="A5" s="148" t="s">
        <v>217</v>
      </c>
      <c r="B5" s="147">
        <v>0</v>
      </c>
      <c r="C5" s="147">
        <v>0</v>
      </c>
      <c r="D5" s="147">
        <v>0</v>
      </c>
      <c r="E5" s="147">
        <v>0</v>
      </c>
      <c r="F5" s="147">
        <v>540</v>
      </c>
      <c r="G5" s="147">
        <v>810</v>
      </c>
      <c r="H5" s="147">
        <v>864</v>
      </c>
      <c r="I5" s="147">
        <v>0</v>
      </c>
      <c r="J5" s="147">
        <v>0</v>
      </c>
      <c r="K5" s="147">
        <v>0</v>
      </c>
      <c r="L5" s="147"/>
      <c r="M5" s="147"/>
      <c r="N5" s="147">
        <f t="shared" si="0"/>
        <v>2214</v>
      </c>
    </row>
    <row r="6" spans="1:14">
      <c r="A6" s="148" t="s">
        <v>218</v>
      </c>
      <c r="B6" s="147">
        <v>0</v>
      </c>
      <c r="C6" s="147">
        <v>0</v>
      </c>
      <c r="D6" s="147">
        <v>0</v>
      </c>
      <c r="E6" s="147">
        <v>0</v>
      </c>
      <c r="F6" s="147">
        <v>0</v>
      </c>
      <c r="G6" s="147">
        <v>0</v>
      </c>
      <c r="H6" s="147">
        <v>0</v>
      </c>
      <c r="I6" s="147">
        <v>0</v>
      </c>
      <c r="J6" s="147">
        <v>1134</v>
      </c>
      <c r="K6" s="147">
        <v>0</v>
      </c>
      <c r="L6" s="147"/>
      <c r="M6" s="147"/>
      <c r="N6" s="147">
        <f t="shared" si="0"/>
        <v>1134</v>
      </c>
    </row>
    <row r="7" spans="1:14">
      <c r="A7" s="148" t="s">
        <v>219</v>
      </c>
      <c r="B7" s="147">
        <v>0</v>
      </c>
      <c r="C7" s="147">
        <v>499</v>
      </c>
      <c r="D7" s="147">
        <v>600</v>
      </c>
      <c r="E7" s="147">
        <v>852</v>
      </c>
      <c r="F7" s="147">
        <v>1080</v>
      </c>
      <c r="G7" s="147">
        <v>4963</v>
      </c>
      <c r="H7" s="147">
        <v>0</v>
      </c>
      <c r="I7" s="147">
        <v>0</v>
      </c>
      <c r="J7" s="147">
        <v>444</v>
      </c>
      <c r="K7" s="147">
        <v>1009</v>
      </c>
      <c r="L7" s="147"/>
      <c r="M7" s="147"/>
      <c r="N7" s="147">
        <f t="shared" si="0"/>
        <v>9447</v>
      </c>
    </row>
    <row r="8" spans="1:14">
      <c r="A8" s="148" t="s">
        <v>220</v>
      </c>
      <c r="B8" s="147">
        <v>631</v>
      </c>
      <c r="C8" s="147">
        <v>0</v>
      </c>
      <c r="D8" s="147">
        <v>2783</v>
      </c>
      <c r="E8" s="147">
        <v>0</v>
      </c>
      <c r="F8" s="147">
        <v>300</v>
      </c>
      <c r="G8" s="147">
        <v>4812</v>
      </c>
      <c r="H8" s="147">
        <v>0</v>
      </c>
      <c r="I8" s="147">
        <v>0</v>
      </c>
      <c r="J8" s="147">
        <v>0</v>
      </c>
      <c r="K8" s="147">
        <v>0</v>
      </c>
      <c r="L8" s="147"/>
      <c r="M8" s="147"/>
      <c r="N8" s="147">
        <f t="shared" si="0"/>
        <v>8526</v>
      </c>
    </row>
    <row r="9" spans="1:14">
      <c r="A9" s="148" t="s">
        <v>221</v>
      </c>
      <c r="B9" s="147">
        <v>3396</v>
      </c>
      <c r="C9" s="147">
        <v>10465</v>
      </c>
      <c r="D9" s="147">
        <v>2597</v>
      </c>
      <c r="E9" s="147">
        <v>33960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437</v>
      </c>
      <c r="L9" s="147"/>
      <c r="M9" s="147"/>
      <c r="N9" s="147">
        <f t="shared" si="0"/>
        <v>50855</v>
      </c>
    </row>
    <row r="10" spans="1:14">
      <c r="A10" s="148" t="s">
        <v>222</v>
      </c>
      <c r="B10" s="147">
        <v>0</v>
      </c>
      <c r="C10" s="147">
        <v>0</v>
      </c>
      <c r="D10" s="147">
        <v>0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10999</v>
      </c>
      <c r="K10" s="147">
        <v>47853</v>
      </c>
      <c r="L10" s="147"/>
      <c r="M10" s="147"/>
      <c r="N10" s="147">
        <f t="shared" si="0"/>
        <v>58852</v>
      </c>
    </row>
    <row r="11" spans="1:14">
      <c r="A11" s="148" t="s">
        <v>223</v>
      </c>
      <c r="B11" s="147">
        <v>74626</v>
      </c>
      <c r="C11" s="147">
        <v>29390</v>
      </c>
      <c r="D11" s="147">
        <v>46615</v>
      </c>
      <c r="E11" s="147">
        <v>35638</v>
      </c>
      <c r="F11" s="147">
        <v>18959</v>
      </c>
      <c r="G11" s="147">
        <v>134174</v>
      </c>
      <c r="H11" s="147">
        <v>57462</v>
      </c>
      <c r="I11" s="147">
        <v>38487</v>
      </c>
      <c r="J11" s="147">
        <v>22924</v>
      </c>
      <c r="K11" s="147">
        <v>33065</v>
      </c>
      <c r="L11" s="147"/>
      <c r="M11" s="147"/>
      <c r="N11" s="147">
        <f t="shared" si="0"/>
        <v>491340</v>
      </c>
    </row>
    <row r="12" spans="1:14">
      <c r="A12" s="148" t="s">
        <v>224</v>
      </c>
      <c r="B12" s="147">
        <v>3452</v>
      </c>
      <c r="C12" s="147">
        <v>1517</v>
      </c>
      <c r="D12" s="147">
        <v>2398</v>
      </c>
      <c r="E12" s="147">
        <v>1308</v>
      </c>
      <c r="F12" s="147">
        <v>3206</v>
      </c>
      <c r="G12" s="147">
        <v>0</v>
      </c>
      <c r="H12" s="147">
        <v>654</v>
      </c>
      <c r="I12" s="147">
        <v>1417</v>
      </c>
      <c r="J12" s="147">
        <v>2433</v>
      </c>
      <c r="K12" s="147">
        <v>2961</v>
      </c>
      <c r="L12" s="147"/>
      <c r="M12" s="147"/>
      <c r="N12" s="147">
        <f t="shared" si="0"/>
        <v>19346</v>
      </c>
    </row>
    <row r="13" spans="1:14">
      <c r="A13" s="148" t="s">
        <v>225</v>
      </c>
      <c r="B13" s="147">
        <v>0</v>
      </c>
      <c r="C13" s="147">
        <v>860</v>
      </c>
      <c r="D13" s="147">
        <v>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/>
      <c r="M13" s="147"/>
      <c r="N13" s="147">
        <f t="shared" si="0"/>
        <v>860</v>
      </c>
    </row>
    <row r="14" spans="1:14">
      <c r="A14" s="148" t="s">
        <v>226</v>
      </c>
      <c r="B14" s="147">
        <v>0</v>
      </c>
      <c r="C14" s="147">
        <v>0</v>
      </c>
      <c r="D14" s="147">
        <v>0</v>
      </c>
      <c r="E14" s="147">
        <v>450</v>
      </c>
      <c r="F14" s="147">
        <v>9000</v>
      </c>
      <c r="G14" s="147">
        <v>0</v>
      </c>
      <c r="H14" s="147">
        <v>9000</v>
      </c>
      <c r="I14" s="147">
        <v>0</v>
      </c>
      <c r="J14" s="147">
        <v>2000</v>
      </c>
      <c r="K14" s="147">
        <v>0</v>
      </c>
      <c r="L14" s="147"/>
      <c r="M14" s="147"/>
      <c r="N14" s="147">
        <f t="shared" si="0"/>
        <v>20450</v>
      </c>
    </row>
    <row r="15" spans="1:14">
      <c r="A15" s="148" t="s">
        <v>227</v>
      </c>
      <c r="B15" s="147">
        <v>3178068</v>
      </c>
      <c r="C15" s="147">
        <v>2397944</v>
      </c>
      <c r="D15" s="147">
        <v>1329444</v>
      </c>
      <c r="E15" s="147">
        <v>1828160</v>
      </c>
      <c r="F15" s="147">
        <v>1109306</v>
      </c>
      <c r="G15" s="147">
        <v>1441678</v>
      </c>
      <c r="H15" s="147">
        <v>884747</v>
      </c>
      <c r="I15" s="147">
        <v>2432142</v>
      </c>
      <c r="J15" s="147">
        <v>3228416</v>
      </c>
      <c r="K15" s="147">
        <v>3095816</v>
      </c>
      <c r="L15" s="147"/>
      <c r="M15" s="147"/>
      <c r="N15" s="147">
        <f t="shared" si="0"/>
        <v>20925721</v>
      </c>
    </row>
    <row r="16" spans="1:14">
      <c r="A16" s="148" t="s">
        <v>228</v>
      </c>
      <c r="B16" s="147">
        <v>700</v>
      </c>
      <c r="C16" s="147">
        <v>0</v>
      </c>
      <c r="D16" s="147">
        <v>7330</v>
      </c>
      <c r="E16" s="147">
        <v>0</v>
      </c>
      <c r="F16" s="147">
        <v>162</v>
      </c>
      <c r="G16" s="147">
        <v>0</v>
      </c>
      <c r="H16" s="147">
        <v>0</v>
      </c>
      <c r="I16" s="147">
        <v>1400</v>
      </c>
      <c r="J16" s="147">
        <v>19297</v>
      </c>
      <c r="K16" s="147">
        <v>0</v>
      </c>
      <c r="L16" s="147"/>
      <c r="M16" s="147"/>
      <c r="N16" s="147">
        <f t="shared" si="0"/>
        <v>28889</v>
      </c>
    </row>
    <row r="17" spans="1:14">
      <c r="A17" s="148" t="s">
        <v>229</v>
      </c>
      <c r="B17" s="147">
        <v>0</v>
      </c>
      <c r="C17" s="147">
        <v>691</v>
      </c>
      <c r="D17" s="147">
        <v>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/>
      <c r="M17" s="147"/>
      <c r="N17" s="147">
        <f t="shared" si="0"/>
        <v>691</v>
      </c>
    </row>
    <row r="18" spans="1:14">
      <c r="A18" s="148" t="s">
        <v>230</v>
      </c>
      <c r="B18" s="147">
        <v>1440</v>
      </c>
      <c r="C18" s="147">
        <v>1840</v>
      </c>
      <c r="D18" s="147">
        <v>0</v>
      </c>
      <c r="E18" s="147">
        <v>1320</v>
      </c>
      <c r="F18" s="147">
        <v>2460</v>
      </c>
      <c r="G18" s="147">
        <v>1990</v>
      </c>
      <c r="H18" s="147">
        <v>3790</v>
      </c>
      <c r="I18" s="147">
        <v>1270</v>
      </c>
      <c r="J18" s="147">
        <v>910</v>
      </c>
      <c r="K18" s="147">
        <v>600</v>
      </c>
      <c r="L18" s="147"/>
      <c r="M18" s="147"/>
      <c r="N18" s="147">
        <f t="shared" si="0"/>
        <v>15620</v>
      </c>
    </row>
    <row r="19" spans="1:14">
      <c r="A19" s="148" t="s">
        <v>231</v>
      </c>
      <c r="B19" s="147">
        <v>0</v>
      </c>
      <c r="C19" s="147">
        <v>0</v>
      </c>
      <c r="D19" s="147">
        <v>0</v>
      </c>
      <c r="E19" s="147">
        <v>0</v>
      </c>
      <c r="F19" s="147">
        <v>0</v>
      </c>
      <c r="G19" s="147">
        <v>19406</v>
      </c>
      <c r="H19" s="147">
        <v>0</v>
      </c>
      <c r="I19" s="147">
        <v>0</v>
      </c>
      <c r="J19" s="147">
        <v>0</v>
      </c>
      <c r="K19" s="147">
        <v>0</v>
      </c>
      <c r="L19" s="147"/>
      <c r="M19" s="147"/>
      <c r="N19" s="147">
        <f t="shared" si="0"/>
        <v>19406</v>
      </c>
    </row>
    <row r="20" spans="1:14">
      <c r="A20" s="148" t="s">
        <v>232</v>
      </c>
      <c r="B20" s="147">
        <v>0</v>
      </c>
      <c r="C20" s="147">
        <v>0</v>
      </c>
      <c r="D20" s="147">
        <v>129636</v>
      </c>
      <c r="E20" s="147">
        <v>46429</v>
      </c>
      <c r="F20" s="147">
        <v>58800</v>
      </c>
      <c r="G20" s="147">
        <v>3053</v>
      </c>
      <c r="H20" s="147">
        <v>19200</v>
      </c>
      <c r="I20" s="147">
        <v>0</v>
      </c>
      <c r="J20" s="147">
        <v>0</v>
      </c>
      <c r="K20" s="147">
        <v>1144</v>
      </c>
      <c r="L20" s="147"/>
      <c r="M20" s="147"/>
      <c r="N20" s="147">
        <f t="shared" si="0"/>
        <v>258262</v>
      </c>
    </row>
    <row r="21" spans="1:14">
      <c r="A21" s="148" t="s">
        <v>233</v>
      </c>
      <c r="B21" s="147">
        <v>0</v>
      </c>
      <c r="C21" s="147">
        <v>0</v>
      </c>
      <c r="D21" s="147">
        <v>0</v>
      </c>
      <c r="E21" s="147">
        <v>0</v>
      </c>
      <c r="F21" s="147">
        <v>0</v>
      </c>
      <c r="G21" s="147">
        <v>1200</v>
      </c>
      <c r="H21" s="147">
        <v>0</v>
      </c>
      <c r="I21" s="147">
        <v>0</v>
      </c>
      <c r="J21" s="147">
        <v>0</v>
      </c>
      <c r="K21" s="147">
        <v>0</v>
      </c>
      <c r="L21" s="147"/>
      <c r="M21" s="147"/>
      <c r="N21" s="147">
        <f t="shared" si="0"/>
        <v>1200</v>
      </c>
    </row>
    <row r="22" spans="1:14">
      <c r="A22" s="148" t="s">
        <v>234</v>
      </c>
      <c r="B22" s="147">
        <v>0</v>
      </c>
      <c r="C22" s="147">
        <v>0</v>
      </c>
      <c r="D22" s="147">
        <v>528</v>
      </c>
      <c r="E22" s="147">
        <v>0</v>
      </c>
      <c r="F22" s="147">
        <v>739</v>
      </c>
      <c r="G22" s="147">
        <v>648</v>
      </c>
      <c r="H22" s="147">
        <v>0</v>
      </c>
      <c r="I22" s="147">
        <v>739</v>
      </c>
      <c r="J22" s="147">
        <v>0</v>
      </c>
      <c r="K22" s="147">
        <v>0</v>
      </c>
      <c r="L22" s="147"/>
      <c r="M22" s="147"/>
      <c r="N22" s="147">
        <f t="shared" si="0"/>
        <v>2654</v>
      </c>
    </row>
    <row r="23" spans="1:14">
      <c r="A23" s="148" t="s">
        <v>235</v>
      </c>
      <c r="B23" s="147">
        <v>330</v>
      </c>
      <c r="C23" s="147">
        <v>1032</v>
      </c>
      <c r="D23" s="147">
        <v>660</v>
      </c>
      <c r="E23" s="147">
        <v>3466</v>
      </c>
      <c r="F23" s="147">
        <v>0</v>
      </c>
      <c r="G23" s="147">
        <v>1180</v>
      </c>
      <c r="H23" s="147">
        <v>0</v>
      </c>
      <c r="I23" s="147">
        <v>296</v>
      </c>
      <c r="J23" s="147">
        <v>320</v>
      </c>
      <c r="K23" s="147">
        <v>836</v>
      </c>
      <c r="L23" s="147"/>
      <c r="M23" s="147"/>
      <c r="N23" s="147">
        <f t="shared" si="0"/>
        <v>8120</v>
      </c>
    </row>
    <row r="24" spans="1:14">
      <c r="A24" s="148" t="s">
        <v>236</v>
      </c>
      <c r="B24" s="147">
        <v>1250</v>
      </c>
      <c r="C24" s="147">
        <v>2190</v>
      </c>
      <c r="D24" s="147">
        <v>0</v>
      </c>
      <c r="E24" s="147">
        <v>0</v>
      </c>
      <c r="F24" s="147">
        <v>0</v>
      </c>
      <c r="G24" s="147">
        <v>11135</v>
      </c>
      <c r="H24" s="147">
        <v>0</v>
      </c>
      <c r="I24" s="147">
        <v>2700</v>
      </c>
      <c r="J24" s="147">
        <v>0</v>
      </c>
      <c r="K24" s="147">
        <v>1290</v>
      </c>
      <c r="L24" s="147"/>
      <c r="M24" s="147"/>
      <c r="N24" s="147">
        <f t="shared" si="0"/>
        <v>18565</v>
      </c>
    </row>
    <row r="25" spans="1:14">
      <c r="A25" s="148" t="s">
        <v>237</v>
      </c>
      <c r="B25" s="147">
        <v>414</v>
      </c>
      <c r="C25" s="147">
        <v>0</v>
      </c>
      <c r="D25" s="147">
        <v>0</v>
      </c>
      <c r="E25" s="147">
        <v>0</v>
      </c>
      <c r="F25" s="147">
        <v>1440</v>
      </c>
      <c r="G25" s="147">
        <v>1085</v>
      </c>
      <c r="H25" s="147">
        <v>852</v>
      </c>
      <c r="I25" s="147">
        <v>0</v>
      </c>
      <c r="J25" s="147">
        <v>436</v>
      </c>
      <c r="K25" s="147">
        <v>634</v>
      </c>
      <c r="L25" s="147"/>
      <c r="M25" s="147"/>
      <c r="N25" s="147">
        <f t="shared" si="0"/>
        <v>4861</v>
      </c>
    </row>
    <row r="26" spans="1:14">
      <c r="A26" s="148" t="s">
        <v>238</v>
      </c>
      <c r="B26" s="147">
        <v>0</v>
      </c>
      <c r="C26" s="147">
        <v>0</v>
      </c>
      <c r="D26" s="147">
        <v>0</v>
      </c>
      <c r="E26" s="147">
        <v>66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/>
      <c r="M26" s="147"/>
      <c r="N26" s="147">
        <f t="shared" si="0"/>
        <v>66</v>
      </c>
    </row>
    <row r="27" spans="1:14">
      <c r="A27" s="148" t="s">
        <v>239</v>
      </c>
      <c r="B27" s="147">
        <v>2428</v>
      </c>
      <c r="C27" s="147">
        <v>948</v>
      </c>
      <c r="D27" s="147">
        <v>2914</v>
      </c>
      <c r="E27" s="147">
        <v>800</v>
      </c>
      <c r="F27" s="147">
        <v>296</v>
      </c>
      <c r="G27" s="147">
        <v>1988</v>
      </c>
      <c r="H27" s="147">
        <v>1490</v>
      </c>
      <c r="I27" s="147">
        <v>450</v>
      </c>
      <c r="J27" s="147">
        <v>0</v>
      </c>
      <c r="K27" s="147">
        <v>978</v>
      </c>
      <c r="L27" s="147"/>
      <c r="M27" s="147"/>
      <c r="N27" s="147">
        <f t="shared" si="0"/>
        <v>12292</v>
      </c>
    </row>
    <row r="28" spans="1:14">
      <c r="A28" s="148" t="s">
        <v>240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  <c r="H28" s="147">
        <v>500</v>
      </c>
      <c r="I28" s="147">
        <v>4900</v>
      </c>
      <c r="J28" s="147">
        <v>6528</v>
      </c>
      <c r="K28" s="147">
        <v>3800</v>
      </c>
      <c r="L28" s="147"/>
      <c r="M28" s="147"/>
      <c r="N28" s="147">
        <f t="shared" si="0"/>
        <v>15728</v>
      </c>
    </row>
    <row r="29" spans="1:14">
      <c r="A29" s="148" t="s">
        <v>241</v>
      </c>
      <c r="B29" s="147">
        <v>285</v>
      </c>
      <c r="C29" s="147">
        <v>33383</v>
      </c>
      <c r="D29" s="147">
        <v>0</v>
      </c>
      <c r="E29" s="147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33400</v>
      </c>
      <c r="K29" s="147">
        <v>19943</v>
      </c>
      <c r="L29" s="147"/>
      <c r="M29" s="147"/>
      <c r="N29" s="147">
        <f t="shared" si="0"/>
        <v>87011</v>
      </c>
    </row>
    <row r="30" spans="1:14">
      <c r="A30" s="148" t="s">
        <v>282</v>
      </c>
      <c r="B30" s="147">
        <v>0</v>
      </c>
      <c r="C30" s="147">
        <v>0</v>
      </c>
      <c r="D30" s="147">
        <v>0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1311</v>
      </c>
      <c r="L30" s="147"/>
      <c r="M30" s="147"/>
      <c r="N30" s="147">
        <f t="shared" si="0"/>
        <v>1311</v>
      </c>
    </row>
    <row r="31" spans="1:14">
      <c r="A31" s="54" t="s">
        <v>138</v>
      </c>
      <c r="B31" s="146">
        <v>0</v>
      </c>
      <c r="C31" s="146">
        <v>0</v>
      </c>
      <c r="D31" s="146">
        <v>2775</v>
      </c>
      <c r="E31" s="146">
        <v>65544</v>
      </c>
      <c r="F31" s="146">
        <v>0</v>
      </c>
      <c r="G31" s="146">
        <v>92638</v>
      </c>
      <c r="H31" s="146">
        <v>97618</v>
      </c>
      <c r="I31" s="146">
        <v>10000</v>
      </c>
      <c r="J31" s="146">
        <v>0</v>
      </c>
      <c r="K31" s="146">
        <v>3722</v>
      </c>
      <c r="L31" s="146"/>
      <c r="M31" s="146"/>
      <c r="N31" s="146">
        <f t="shared" si="0"/>
        <v>272297</v>
      </c>
    </row>
    <row r="32" spans="1:14">
      <c r="A32" s="148" t="s">
        <v>220</v>
      </c>
      <c r="B32" s="147">
        <v>0</v>
      </c>
      <c r="C32" s="147">
        <v>0</v>
      </c>
      <c r="D32" s="147">
        <v>0</v>
      </c>
      <c r="E32" s="147">
        <v>0</v>
      </c>
      <c r="F32" s="147">
        <v>0</v>
      </c>
      <c r="G32" s="147">
        <v>36833</v>
      </c>
      <c r="H32" s="147">
        <v>0</v>
      </c>
      <c r="I32" s="147">
        <v>0</v>
      </c>
      <c r="J32" s="147">
        <v>0</v>
      </c>
      <c r="K32" s="147">
        <v>0</v>
      </c>
      <c r="L32" s="147"/>
      <c r="M32" s="147"/>
      <c r="N32" s="147">
        <f t="shared" si="0"/>
        <v>36833</v>
      </c>
    </row>
    <row r="33" spans="1:14">
      <c r="A33" s="148" t="s">
        <v>221</v>
      </c>
      <c r="B33" s="147">
        <v>0</v>
      </c>
      <c r="C33" s="147">
        <v>0</v>
      </c>
      <c r="D33" s="147">
        <v>0</v>
      </c>
      <c r="E33" s="147">
        <v>61794</v>
      </c>
      <c r="F33" s="147">
        <v>0</v>
      </c>
      <c r="G33" s="147">
        <v>53242</v>
      </c>
      <c r="H33" s="147">
        <v>0</v>
      </c>
      <c r="I33" s="147">
        <v>0</v>
      </c>
      <c r="J33" s="147">
        <v>0</v>
      </c>
      <c r="K33" s="147">
        <v>0</v>
      </c>
      <c r="L33" s="147"/>
      <c r="M33" s="147"/>
      <c r="N33" s="147">
        <f t="shared" si="0"/>
        <v>115036</v>
      </c>
    </row>
    <row r="34" spans="1:14">
      <c r="A34" s="148" t="s">
        <v>223</v>
      </c>
      <c r="B34" s="147">
        <v>0</v>
      </c>
      <c r="C34" s="147">
        <v>0</v>
      </c>
      <c r="D34" s="147">
        <v>0</v>
      </c>
      <c r="E34" s="147">
        <v>0</v>
      </c>
      <c r="F34" s="147">
        <v>0</v>
      </c>
      <c r="G34" s="147">
        <v>0</v>
      </c>
      <c r="H34" s="147">
        <v>92618</v>
      </c>
      <c r="I34" s="147">
        <v>0</v>
      </c>
      <c r="J34" s="147">
        <v>0</v>
      </c>
      <c r="K34" s="147">
        <v>0</v>
      </c>
      <c r="L34" s="147"/>
      <c r="M34" s="147"/>
      <c r="N34" s="147">
        <f t="shared" si="0"/>
        <v>92618</v>
      </c>
    </row>
    <row r="35" spans="1:14">
      <c r="A35" s="148" t="s">
        <v>224</v>
      </c>
      <c r="B35" s="147">
        <v>0</v>
      </c>
      <c r="C35" s="147">
        <v>0</v>
      </c>
      <c r="D35" s="147">
        <v>0</v>
      </c>
      <c r="E35" s="147">
        <v>3750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/>
      <c r="M35" s="147"/>
      <c r="N35" s="147">
        <f t="shared" si="0"/>
        <v>3750</v>
      </c>
    </row>
    <row r="36" spans="1:14">
      <c r="A36" s="148" t="s">
        <v>227</v>
      </c>
      <c r="B36" s="147">
        <v>0</v>
      </c>
      <c r="C36" s="147">
        <v>0</v>
      </c>
      <c r="D36" s="147">
        <v>0</v>
      </c>
      <c r="E36" s="147">
        <v>0</v>
      </c>
      <c r="F36" s="147">
        <v>0</v>
      </c>
      <c r="G36" s="147">
        <v>0</v>
      </c>
      <c r="H36" s="147">
        <v>5000</v>
      </c>
      <c r="I36" s="147">
        <v>10000</v>
      </c>
      <c r="J36" s="147">
        <v>0</v>
      </c>
      <c r="K36" s="147">
        <v>0</v>
      </c>
      <c r="L36" s="147"/>
      <c r="M36" s="147"/>
      <c r="N36" s="147">
        <f t="shared" si="0"/>
        <v>15000</v>
      </c>
    </row>
    <row r="37" spans="1:14">
      <c r="A37" s="148" t="s">
        <v>233</v>
      </c>
      <c r="B37" s="147">
        <v>0</v>
      </c>
      <c r="C37" s="147">
        <v>0</v>
      </c>
      <c r="D37" s="147">
        <v>2775</v>
      </c>
      <c r="E37" s="147">
        <v>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/>
      <c r="M37" s="147"/>
      <c r="N37" s="147">
        <f t="shared" si="0"/>
        <v>2775</v>
      </c>
    </row>
    <row r="38" spans="1:14">
      <c r="A38" s="148" t="s">
        <v>234</v>
      </c>
      <c r="B38" s="147">
        <v>0</v>
      </c>
      <c r="C38" s="147">
        <v>0</v>
      </c>
      <c r="D38" s="147">
        <v>0</v>
      </c>
      <c r="E38" s="147">
        <v>0</v>
      </c>
      <c r="F38" s="147">
        <v>0</v>
      </c>
      <c r="G38" s="147">
        <v>2563</v>
      </c>
      <c r="H38" s="147">
        <v>0</v>
      </c>
      <c r="I38" s="147">
        <v>0</v>
      </c>
      <c r="J38" s="147">
        <v>0</v>
      </c>
      <c r="K38" s="147">
        <v>3722</v>
      </c>
      <c r="L38" s="147"/>
      <c r="M38" s="147"/>
      <c r="N38" s="147">
        <f t="shared" si="0"/>
        <v>6285</v>
      </c>
    </row>
    <row r="39" spans="1:14">
      <c r="A39" s="54" t="s">
        <v>139</v>
      </c>
      <c r="B39" s="146">
        <v>23150</v>
      </c>
      <c r="C39" s="146">
        <v>3725</v>
      </c>
      <c r="D39" s="146">
        <v>28678</v>
      </c>
      <c r="E39" s="146">
        <v>4265</v>
      </c>
      <c r="F39" s="146">
        <v>11718</v>
      </c>
      <c r="G39" s="146">
        <v>38212</v>
      </c>
      <c r="H39" s="146">
        <v>43793</v>
      </c>
      <c r="I39" s="146">
        <v>22115</v>
      </c>
      <c r="J39" s="146">
        <v>10407</v>
      </c>
      <c r="K39" s="146">
        <v>30217</v>
      </c>
      <c r="L39" s="146"/>
      <c r="M39" s="146"/>
      <c r="N39" s="146">
        <f t="shared" si="0"/>
        <v>216280</v>
      </c>
    </row>
    <row r="40" spans="1:14">
      <c r="A40" s="148" t="s">
        <v>219</v>
      </c>
      <c r="B40" s="147">
        <v>0</v>
      </c>
      <c r="C40" s="147">
        <v>0</v>
      </c>
      <c r="D40" s="147">
        <v>0</v>
      </c>
      <c r="E40" s="147">
        <v>0</v>
      </c>
      <c r="F40" s="147">
        <v>880</v>
      </c>
      <c r="G40" s="147">
        <v>0</v>
      </c>
      <c r="H40" s="147">
        <v>0</v>
      </c>
      <c r="I40" s="147">
        <v>550</v>
      </c>
      <c r="J40" s="147">
        <v>660</v>
      </c>
      <c r="K40" s="147">
        <v>0</v>
      </c>
      <c r="L40" s="147"/>
      <c r="M40" s="147"/>
      <c r="N40" s="147">
        <f t="shared" si="0"/>
        <v>2090</v>
      </c>
    </row>
    <row r="41" spans="1:14">
      <c r="A41" s="148" t="s">
        <v>221</v>
      </c>
      <c r="B41" s="147">
        <v>17967</v>
      </c>
      <c r="C41" s="147">
        <v>0</v>
      </c>
      <c r="D41" s="147">
        <v>19051</v>
      </c>
      <c r="E41" s="147">
        <v>0</v>
      </c>
      <c r="F41" s="147">
        <v>0</v>
      </c>
      <c r="G41" s="147">
        <v>36379</v>
      </c>
      <c r="H41" s="147">
        <v>0</v>
      </c>
      <c r="I41" s="147">
        <v>19040</v>
      </c>
      <c r="J41" s="147">
        <v>0</v>
      </c>
      <c r="K41" s="147">
        <v>18150</v>
      </c>
      <c r="L41" s="147"/>
      <c r="M41" s="147"/>
      <c r="N41" s="147">
        <f t="shared" si="0"/>
        <v>110587</v>
      </c>
    </row>
    <row r="42" spans="1:14">
      <c r="A42" s="148" t="s">
        <v>224</v>
      </c>
      <c r="B42" s="147">
        <v>1379</v>
      </c>
      <c r="C42" s="147">
        <v>3519</v>
      </c>
      <c r="D42" s="147">
        <v>4716</v>
      </c>
      <c r="E42" s="147">
        <v>2115</v>
      </c>
      <c r="F42" s="147">
        <v>1596</v>
      </c>
      <c r="G42" s="147">
        <v>988</v>
      </c>
      <c r="H42" s="147">
        <v>1753</v>
      </c>
      <c r="I42" s="147">
        <v>1745</v>
      </c>
      <c r="J42" s="147">
        <v>0</v>
      </c>
      <c r="K42" s="147">
        <v>2442</v>
      </c>
      <c r="L42" s="147"/>
      <c r="M42" s="147"/>
      <c r="N42" s="147">
        <f t="shared" si="0"/>
        <v>20253</v>
      </c>
    </row>
    <row r="43" spans="1:14">
      <c r="A43" s="148" t="s">
        <v>227</v>
      </c>
      <c r="B43" s="147">
        <v>0</v>
      </c>
      <c r="C43" s="147">
        <v>0</v>
      </c>
      <c r="D43" s="147">
        <v>0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1000</v>
      </c>
      <c r="K43" s="147">
        <v>1000</v>
      </c>
      <c r="L43" s="147"/>
      <c r="M43" s="147"/>
      <c r="N43" s="147">
        <f t="shared" si="0"/>
        <v>2000</v>
      </c>
    </row>
    <row r="44" spans="1:14">
      <c r="A44" s="148" t="s">
        <v>242</v>
      </c>
      <c r="B44" s="147">
        <v>525</v>
      </c>
      <c r="C44" s="147">
        <v>0</v>
      </c>
      <c r="D44" s="147">
        <v>0</v>
      </c>
      <c r="E44" s="147">
        <v>0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/>
      <c r="M44" s="147"/>
      <c r="N44" s="147">
        <f t="shared" si="0"/>
        <v>525</v>
      </c>
    </row>
    <row r="45" spans="1:14">
      <c r="A45" s="148" t="s">
        <v>243</v>
      </c>
      <c r="B45" s="147">
        <v>0</v>
      </c>
      <c r="C45" s="147">
        <v>0</v>
      </c>
      <c r="D45" s="147">
        <v>766</v>
      </c>
      <c r="E45" s="147">
        <v>0</v>
      </c>
      <c r="F45" s="147">
        <v>8484</v>
      </c>
      <c r="G45" s="147">
        <v>0</v>
      </c>
      <c r="H45" s="147">
        <v>24789</v>
      </c>
      <c r="I45" s="147">
        <v>0</v>
      </c>
      <c r="J45" s="147">
        <v>8202</v>
      </c>
      <c r="K45" s="147">
        <v>5326</v>
      </c>
      <c r="L45" s="147"/>
      <c r="M45" s="147"/>
      <c r="N45" s="147">
        <f t="shared" si="0"/>
        <v>47567</v>
      </c>
    </row>
    <row r="46" spans="1:14">
      <c r="A46" s="148" t="s">
        <v>232</v>
      </c>
      <c r="B46" s="147">
        <v>0</v>
      </c>
      <c r="C46" s="147">
        <v>0</v>
      </c>
      <c r="D46" s="147">
        <v>0</v>
      </c>
      <c r="E46" s="147">
        <v>200</v>
      </c>
      <c r="F46" s="147">
        <v>0</v>
      </c>
      <c r="G46" s="147">
        <v>0</v>
      </c>
      <c r="H46" s="147">
        <v>800</v>
      </c>
      <c r="I46" s="147">
        <v>780</v>
      </c>
      <c r="J46" s="147">
        <v>0</v>
      </c>
      <c r="K46" s="147">
        <v>0</v>
      </c>
      <c r="L46" s="147"/>
      <c r="M46" s="147"/>
      <c r="N46" s="147">
        <f t="shared" si="0"/>
        <v>1780</v>
      </c>
    </row>
    <row r="47" spans="1:14">
      <c r="A47" s="148" t="s">
        <v>244</v>
      </c>
      <c r="B47" s="147">
        <v>327</v>
      </c>
      <c r="C47" s="147">
        <v>0</v>
      </c>
      <c r="D47" s="147">
        <v>1436</v>
      </c>
      <c r="E47" s="147">
        <v>0</v>
      </c>
      <c r="F47" s="147">
        <v>313</v>
      </c>
      <c r="G47" s="147">
        <v>0</v>
      </c>
      <c r="H47" s="147">
        <v>0</v>
      </c>
      <c r="I47" s="147">
        <v>0</v>
      </c>
      <c r="J47" s="147">
        <v>545</v>
      </c>
      <c r="K47" s="147">
        <v>382</v>
      </c>
      <c r="L47" s="147"/>
      <c r="M47" s="147"/>
      <c r="N47" s="147">
        <f t="shared" si="0"/>
        <v>3003</v>
      </c>
    </row>
    <row r="48" spans="1:14">
      <c r="A48" s="148" t="s">
        <v>245</v>
      </c>
      <c r="B48" s="147">
        <v>0</v>
      </c>
      <c r="C48" s="147">
        <v>0</v>
      </c>
      <c r="D48" s="147">
        <v>0</v>
      </c>
      <c r="E48" s="147">
        <v>324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589</v>
      </c>
      <c r="L48" s="147"/>
      <c r="M48" s="147"/>
      <c r="N48" s="147">
        <f t="shared" si="0"/>
        <v>913</v>
      </c>
    </row>
    <row r="49" spans="1:14">
      <c r="A49" s="148" t="s">
        <v>246</v>
      </c>
      <c r="B49" s="147">
        <v>2952</v>
      </c>
      <c r="C49" s="147">
        <v>0</v>
      </c>
      <c r="D49" s="147">
        <v>0</v>
      </c>
      <c r="E49" s="147">
        <v>0</v>
      </c>
      <c r="F49" s="147">
        <v>0</v>
      </c>
      <c r="G49" s="147">
        <v>0</v>
      </c>
      <c r="H49" s="147">
        <v>16451</v>
      </c>
      <c r="I49" s="147">
        <v>0</v>
      </c>
      <c r="J49" s="147">
        <v>0</v>
      </c>
      <c r="K49" s="147">
        <v>110</v>
      </c>
      <c r="L49" s="147"/>
      <c r="M49" s="147"/>
      <c r="N49" s="147">
        <f t="shared" si="0"/>
        <v>19513</v>
      </c>
    </row>
    <row r="50" spans="1:14">
      <c r="A50" s="148" t="s">
        <v>241</v>
      </c>
      <c r="B50" s="147">
        <v>0</v>
      </c>
      <c r="C50" s="147">
        <v>206</v>
      </c>
      <c r="D50" s="147">
        <v>2709</v>
      </c>
      <c r="E50" s="147">
        <v>1626</v>
      </c>
      <c r="F50" s="147">
        <v>445</v>
      </c>
      <c r="G50" s="147">
        <v>845</v>
      </c>
      <c r="H50" s="147">
        <v>0</v>
      </c>
      <c r="I50" s="147">
        <v>0</v>
      </c>
      <c r="J50" s="147">
        <v>0</v>
      </c>
      <c r="K50" s="147">
        <v>2218</v>
      </c>
      <c r="L50" s="147"/>
      <c r="M50" s="147"/>
      <c r="N50" s="147">
        <f t="shared" si="0"/>
        <v>8049</v>
      </c>
    </row>
    <row r="51" spans="1:14">
      <c r="A51" s="54" t="s">
        <v>150</v>
      </c>
      <c r="B51" s="146">
        <v>0</v>
      </c>
      <c r="C51" s="146">
        <v>0</v>
      </c>
      <c r="D51" s="146">
        <v>0</v>
      </c>
      <c r="E51" s="146">
        <v>102501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/>
      <c r="M51" s="146"/>
      <c r="N51" s="146">
        <f t="shared" si="0"/>
        <v>102501</v>
      </c>
    </row>
    <row r="52" spans="1:14">
      <c r="A52" s="148" t="s">
        <v>246</v>
      </c>
      <c r="B52" s="147">
        <v>0</v>
      </c>
      <c r="C52" s="147">
        <v>0</v>
      </c>
      <c r="D52" s="147">
        <v>0</v>
      </c>
      <c r="E52" s="147">
        <v>102501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/>
      <c r="M52" s="147"/>
      <c r="N52" s="147">
        <f t="shared" si="0"/>
        <v>102501</v>
      </c>
    </row>
    <row r="53" spans="1:14">
      <c r="A53" s="54" t="s">
        <v>140</v>
      </c>
      <c r="B53" s="146">
        <v>26527</v>
      </c>
      <c r="C53" s="146">
        <v>27370</v>
      </c>
      <c r="D53" s="146">
        <v>81954</v>
      </c>
      <c r="E53" s="146">
        <v>22972</v>
      </c>
      <c r="F53" s="146">
        <v>74506</v>
      </c>
      <c r="G53" s="146">
        <v>16189</v>
      </c>
      <c r="H53" s="146">
        <v>10627</v>
      </c>
      <c r="I53" s="146">
        <v>15432</v>
      </c>
      <c r="J53" s="146">
        <v>23598</v>
      </c>
      <c r="K53" s="146">
        <v>33729</v>
      </c>
      <c r="L53" s="146"/>
      <c r="M53" s="146"/>
      <c r="N53" s="146">
        <f t="shared" si="0"/>
        <v>332904</v>
      </c>
    </row>
    <row r="54" spans="1:14">
      <c r="A54" s="148" t="s">
        <v>217</v>
      </c>
      <c r="B54" s="147">
        <v>2930</v>
      </c>
      <c r="C54" s="147">
        <v>1380</v>
      </c>
      <c r="D54" s="147">
        <v>0</v>
      </c>
      <c r="E54" s="147">
        <v>540</v>
      </c>
      <c r="F54" s="147">
        <v>198</v>
      </c>
      <c r="G54" s="147">
        <v>5566</v>
      </c>
      <c r="H54" s="147">
        <v>0</v>
      </c>
      <c r="I54" s="147">
        <v>0</v>
      </c>
      <c r="J54" s="147">
        <v>1512</v>
      </c>
      <c r="K54" s="147">
        <v>540</v>
      </c>
      <c r="L54" s="147"/>
      <c r="M54" s="147"/>
      <c r="N54" s="147">
        <f t="shared" si="0"/>
        <v>12666</v>
      </c>
    </row>
    <row r="55" spans="1:14">
      <c r="A55" s="148" t="s">
        <v>247</v>
      </c>
      <c r="B55" s="147">
        <v>0</v>
      </c>
      <c r="C55" s="147">
        <v>0</v>
      </c>
      <c r="D55" s="147">
        <v>0</v>
      </c>
      <c r="E55" s="147">
        <v>0</v>
      </c>
      <c r="F55" s="147">
        <v>0</v>
      </c>
      <c r="G55" s="147">
        <v>5515</v>
      </c>
      <c r="H55" s="147">
        <v>0</v>
      </c>
      <c r="I55" s="147">
        <v>0</v>
      </c>
      <c r="J55" s="147">
        <v>0</v>
      </c>
      <c r="K55" s="147">
        <v>0</v>
      </c>
      <c r="L55" s="147"/>
      <c r="M55" s="147"/>
      <c r="N55" s="147">
        <f t="shared" si="0"/>
        <v>5515</v>
      </c>
    </row>
    <row r="56" spans="1:14">
      <c r="A56" s="148" t="s">
        <v>220</v>
      </c>
      <c r="B56" s="147">
        <v>0</v>
      </c>
      <c r="C56" s="147">
        <v>0</v>
      </c>
      <c r="D56" s="147">
        <v>671</v>
      </c>
      <c r="E56" s="147">
        <v>0</v>
      </c>
      <c r="F56" s="147">
        <v>0</v>
      </c>
      <c r="G56" s="147">
        <v>0</v>
      </c>
      <c r="H56" s="147">
        <v>0</v>
      </c>
      <c r="I56" s="147">
        <v>0</v>
      </c>
      <c r="J56" s="147">
        <v>0</v>
      </c>
      <c r="K56" s="147">
        <v>0</v>
      </c>
      <c r="L56" s="147"/>
      <c r="M56" s="147"/>
      <c r="N56" s="147">
        <f t="shared" si="0"/>
        <v>671</v>
      </c>
    </row>
    <row r="57" spans="1:14">
      <c r="A57" s="148" t="s">
        <v>248</v>
      </c>
      <c r="B57" s="147">
        <v>0</v>
      </c>
      <c r="C57" s="147">
        <v>0</v>
      </c>
      <c r="D57" s="147">
        <v>0</v>
      </c>
      <c r="E57" s="147">
        <v>25</v>
      </c>
      <c r="F57" s="147">
        <v>0</v>
      </c>
      <c r="G57" s="147">
        <v>0</v>
      </c>
      <c r="H57" s="147">
        <v>0</v>
      </c>
      <c r="I57" s="147">
        <v>0</v>
      </c>
      <c r="J57" s="147">
        <v>0</v>
      </c>
      <c r="K57" s="147">
        <v>0</v>
      </c>
      <c r="L57" s="147"/>
      <c r="M57" s="147"/>
      <c r="N57" s="147">
        <f t="shared" si="0"/>
        <v>25</v>
      </c>
    </row>
    <row r="58" spans="1:14">
      <c r="A58" s="148" t="s">
        <v>249</v>
      </c>
      <c r="B58" s="147">
        <v>1640</v>
      </c>
      <c r="C58" s="147">
        <v>0</v>
      </c>
      <c r="D58" s="147">
        <v>4150</v>
      </c>
      <c r="E58" s="147">
        <v>0</v>
      </c>
      <c r="F58" s="147">
        <v>450</v>
      </c>
      <c r="G58" s="147">
        <v>0</v>
      </c>
      <c r="H58" s="147">
        <v>0</v>
      </c>
      <c r="I58" s="147">
        <v>0</v>
      </c>
      <c r="J58" s="147">
        <v>0</v>
      </c>
      <c r="K58" s="147">
        <v>250</v>
      </c>
      <c r="L58" s="147"/>
      <c r="M58" s="147"/>
      <c r="N58" s="147">
        <f t="shared" si="0"/>
        <v>6490</v>
      </c>
    </row>
    <row r="59" spans="1:14">
      <c r="A59" s="148" t="s">
        <v>250</v>
      </c>
      <c r="B59" s="147">
        <v>680</v>
      </c>
      <c r="C59" s="147">
        <v>439</v>
      </c>
      <c r="D59" s="147">
        <v>0</v>
      </c>
      <c r="E59" s="147">
        <v>1275</v>
      </c>
      <c r="F59" s="147">
        <v>2709</v>
      </c>
      <c r="G59" s="147">
        <v>4551</v>
      </c>
      <c r="H59" s="147">
        <v>412</v>
      </c>
      <c r="I59" s="147">
        <v>0</v>
      </c>
      <c r="J59" s="147">
        <v>0</v>
      </c>
      <c r="K59" s="147">
        <v>6727</v>
      </c>
      <c r="L59" s="147"/>
      <c r="M59" s="147"/>
      <c r="N59" s="147">
        <f t="shared" si="0"/>
        <v>16793</v>
      </c>
    </row>
    <row r="60" spans="1:14">
      <c r="A60" s="148" t="s">
        <v>222</v>
      </c>
      <c r="B60" s="147">
        <v>17777</v>
      </c>
      <c r="C60" s="147">
        <v>0</v>
      </c>
      <c r="D60" s="147">
        <v>0</v>
      </c>
      <c r="E60" s="147">
        <v>0</v>
      </c>
      <c r="F60" s="147">
        <v>0</v>
      </c>
      <c r="G60" s="147">
        <v>0</v>
      </c>
      <c r="H60" s="147">
        <v>0</v>
      </c>
      <c r="I60" s="147">
        <v>0</v>
      </c>
      <c r="J60" s="147">
        <v>0</v>
      </c>
      <c r="K60" s="147">
        <v>0</v>
      </c>
      <c r="L60" s="147"/>
      <c r="M60" s="147"/>
      <c r="N60" s="147">
        <f t="shared" si="0"/>
        <v>17777</v>
      </c>
    </row>
    <row r="61" spans="1:14">
      <c r="A61" s="148" t="s">
        <v>223</v>
      </c>
      <c r="B61" s="147">
        <v>0</v>
      </c>
      <c r="C61" s="147">
        <v>0</v>
      </c>
      <c r="D61" s="147">
        <v>0</v>
      </c>
      <c r="E61" s="147">
        <v>0</v>
      </c>
      <c r="F61" s="147">
        <v>14000</v>
      </c>
      <c r="G61" s="147">
        <v>0</v>
      </c>
      <c r="H61" s="147">
        <v>0</v>
      </c>
      <c r="I61" s="147">
        <v>0</v>
      </c>
      <c r="J61" s="147">
        <v>15120</v>
      </c>
      <c r="K61" s="147">
        <v>0</v>
      </c>
      <c r="L61" s="147"/>
      <c r="M61" s="147"/>
      <c r="N61" s="147">
        <f t="shared" si="0"/>
        <v>29120</v>
      </c>
    </row>
    <row r="62" spans="1:14">
      <c r="A62" s="148" t="s">
        <v>226</v>
      </c>
      <c r="B62" s="147">
        <v>2244</v>
      </c>
      <c r="C62" s="147">
        <v>24163</v>
      </c>
      <c r="D62" s="147">
        <v>77133</v>
      </c>
      <c r="E62" s="147">
        <v>20930</v>
      </c>
      <c r="F62" s="147">
        <v>4035</v>
      </c>
      <c r="G62" s="147">
        <v>0</v>
      </c>
      <c r="H62" s="147">
        <v>10215</v>
      </c>
      <c r="I62" s="147">
        <v>9008</v>
      </c>
      <c r="J62" s="147">
        <v>4901</v>
      </c>
      <c r="K62" s="147">
        <v>26212</v>
      </c>
      <c r="L62" s="147"/>
      <c r="M62" s="147"/>
      <c r="N62" s="147">
        <f t="shared" si="0"/>
        <v>178841</v>
      </c>
    </row>
    <row r="63" spans="1:14">
      <c r="A63" s="148" t="s">
        <v>227</v>
      </c>
      <c r="B63" s="147">
        <v>0</v>
      </c>
      <c r="C63" s="147">
        <v>0</v>
      </c>
      <c r="D63" s="147">
        <v>0</v>
      </c>
      <c r="E63" s="147">
        <v>0</v>
      </c>
      <c r="F63" s="147">
        <v>45234</v>
      </c>
      <c r="G63" s="147">
        <v>0</v>
      </c>
      <c r="H63" s="147">
        <v>0</v>
      </c>
      <c r="I63" s="147">
        <v>0</v>
      </c>
      <c r="J63" s="147">
        <v>0</v>
      </c>
      <c r="K63" s="147">
        <v>0</v>
      </c>
      <c r="L63" s="147"/>
      <c r="M63" s="147"/>
      <c r="N63" s="147">
        <f t="shared" si="0"/>
        <v>45234</v>
      </c>
    </row>
    <row r="64" spans="1:14">
      <c r="A64" s="148" t="s">
        <v>242</v>
      </c>
      <c r="B64" s="147">
        <v>176</v>
      </c>
      <c r="C64" s="147">
        <v>0</v>
      </c>
      <c r="D64" s="147">
        <v>0</v>
      </c>
      <c r="E64" s="147">
        <v>0</v>
      </c>
      <c r="F64" s="147">
        <v>0</v>
      </c>
      <c r="G64" s="147">
        <v>0</v>
      </c>
      <c r="H64" s="147">
        <v>0</v>
      </c>
      <c r="I64" s="147">
        <v>0</v>
      </c>
      <c r="J64" s="147">
        <v>0</v>
      </c>
      <c r="K64" s="147">
        <v>0</v>
      </c>
      <c r="L64" s="147"/>
      <c r="M64" s="147"/>
      <c r="N64" s="147">
        <f t="shared" si="0"/>
        <v>176</v>
      </c>
    </row>
    <row r="65" spans="1:14">
      <c r="A65" s="148" t="s">
        <v>243</v>
      </c>
      <c r="B65" s="147">
        <v>0</v>
      </c>
      <c r="C65" s="147">
        <v>0</v>
      </c>
      <c r="D65" s="147">
        <v>0</v>
      </c>
      <c r="E65" s="147">
        <v>0</v>
      </c>
      <c r="F65" s="147">
        <v>7880</v>
      </c>
      <c r="G65" s="147">
        <v>0</v>
      </c>
      <c r="H65" s="147">
        <v>0</v>
      </c>
      <c r="I65" s="147">
        <v>6424</v>
      </c>
      <c r="J65" s="147">
        <v>0</v>
      </c>
      <c r="K65" s="147">
        <v>0</v>
      </c>
      <c r="L65" s="147"/>
      <c r="M65" s="147"/>
      <c r="N65" s="147">
        <f t="shared" si="0"/>
        <v>14304</v>
      </c>
    </row>
    <row r="66" spans="1:14">
      <c r="A66" s="148" t="s">
        <v>233</v>
      </c>
      <c r="B66" s="147">
        <v>210</v>
      </c>
      <c r="C66" s="147">
        <v>0</v>
      </c>
      <c r="D66" s="147">
        <v>0</v>
      </c>
      <c r="E66" s="147">
        <v>0</v>
      </c>
      <c r="F66" s="147">
        <v>0</v>
      </c>
      <c r="G66" s="147">
        <v>0</v>
      </c>
      <c r="H66" s="147">
        <v>0</v>
      </c>
      <c r="I66" s="147">
        <v>0</v>
      </c>
      <c r="J66" s="147">
        <v>1633</v>
      </c>
      <c r="K66" s="147">
        <v>0</v>
      </c>
      <c r="L66" s="147"/>
      <c r="M66" s="147"/>
      <c r="N66" s="147">
        <f t="shared" si="0"/>
        <v>1843</v>
      </c>
    </row>
    <row r="67" spans="1:14">
      <c r="A67" s="148" t="s">
        <v>235</v>
      </c>
      <c r="B67" s="147">
        <v>0</v>
      </c>
      <c r="C67" s="147">
        <v>1388</v>
      </c>
      <c r="D67" s="147">
        <v>0</v>
      </c>
      <c r="E67" s="147">
        <v>0</v>
      </c>
      <c r="F67" s="147">
        <v>0</v>
      </c>
      <c r="G67" s="147">
        <v>0</v>
      </c>
      <c r="H67" s="147">
        <v>0</v>
      </c>
      <c r="I67" s="147">
        <v>0</v>
      </c>
      <c r="J67" s="147">
        <v>432</v>
      </c>
      <c r="K67" s="147">
        <v>0</v>
      </c>
      <c r="L67" s="147"/>
      <c r="M67" s="147"/>
      <c r="N67" s="147">
        <f t="shared" si="0"/>
        <v>1820</v>
      </c>
    </row>
    <row r="68" spans="1:14">
      <c r="A68" s="148" t="s">
        <v>245</v>
      </c>
      <c r="B68" s="147">
        <v>0</v>
      </c>
      <c r="C68" s="147">
        <v>0</v>
      </c>
      <c r="D68" s="147">
        <v>0</v>
      </c>
      <c r="E68" s="147">
        <v>0</v>
      </c>
      <c r="F68" s="147">
        <v>0</v>
      </c>
      <c r="G68" s="147">
        <v>557</v>
      </c>
      <c r="H68" s="147">
        <v>0</v>
      </c>
      <c r="I68" s="147">
        <v>0</v>
      </c>
      <c r="J68" s="147">
        <v>0</v>
      </c>
      <c r="K68" s="147">
        <v>0</v>
      </c>
      <c r="L68" s="147"/>
      <c r="M68" s="147"/>
      <c r="N68" s="147">
        <f t="shared" ref="N68:N131" si="1">SUM(B68:M68)</f>
        <v>557</v>
      </c>
    </row>
    <row r="69" spans="1:14">
      <c r="A69" s="148" t="s">
        <v>238</v>
      </c>
      <c r="B69" s="147">
        <v>870</v>
      </c>
      <c r="C69" s="147">
        <v>0</v>
      </c>
      <c r="D69" s="147">
        <v>0</v>
      </c>
      <c r="E69" s="147">
        <v>0</v>
      </c>
      <c r="F69" s="147">
        <v>0</v>
      </c>
      <c r="G69" s="147">
        <v>0</v>
      </c>
      <c r="H69" s="147">
        <v>0</v>
      </c>
      <c r="I69" s="147">
        <v>0</v>
      </c>
      <c r="J69" s="147">
        <v>0</v>
      </c>
      <c r="K69" s="147">
        <v>0</v>
      </c>
      <c r="L69" s="147"/>
      <c r="M69" s="147"/>
      <c r="N69" s="147">
        <f t="shared" si="1"/>
        <v>870</v>
      </c>
    </row>
    <row r="70" spans="1:14">
      <c r="A70" s="148" t="s">
        <v>246</v>
      </c>
      <c r="B70" s="147">
        <v>0</v>
      </c>
      <c r="C70" s="147">
        <v>0</v>
      </c>
      <c r="D70" s="147">
        <v>0</v>
      </c>
      <c r="E70" s="147">
        <v>202</v>
      </c>
      <c r="F70" s="147">
        <v>0</v>
      </c>
      <c r="G70" s="147">
        <v>0</v>
      </c>
      <c r="H70" s="147">
        <v>0</v>
      </c>
      <c r="I70" s="147">
        <v>0</v>
      </c>
      <c r="J70" s="147">
        <v>0</v>
      </c>
      <c r="K70" s="147">
        <v>0</v>
      </c>
      <c r="L70" s="147"/>
      <c r="M70" s="147"/>
      <c r="N70" s="147">
        <f t="shared" si="1"/>
        <v>202</v>
      </c>
    </row>
    <row r="71" spans="1:14">
      <c r="A71" s="54" t="s">
        <v>141</v>
      </c>
      <c r="B71" s="146">
        <v>677125</v>
      </c>
      <c r="C71" s="146">
        <v>494817</v>
      </c>
      <c r="D71" s="146">
        <v>423261</v>
      </c>
      <c r="E71" s="146">
        <v>423890</v>
      </c>
      <c r="F71" s="146">
        <v>510107</v>
      </c>
      <c r="G71" s="146">
        <v>389581</v>
      </c>
      <c r="H71" s="146">
        <v>550613</v>
      </c>
      <c r="I71" s="146">
        <v>359363</v>
      </c>
      <c r="J71" s="146">
        <v>564606</v>
      </c>
      <c r="K71" s="146">
        <v>807869</v>
      </c>
      <c r="L71" s="146"/>
      <c r="M71" s="146"/>
      <c r="N71" s="146">
        <f t="shared" si="1"/>
        <v>5201232</v>
      </c>
    </row>
    <row r="72" spans="1:14">
      <c r="A72" s="148" t="s">
        <v>218</v>
      </c>
      <c r="B72" s="147">
        <v>0</v>
      </c>
      <c r="C72" s="147">
        <v>1200</v>
      </c>
      <c r="D72" s="147">
        <v>0</v>
      </c>
      <c r="E72" s="147">
        <v>0</v>
      </c>
      <c r="F72" s="147">
        <v>0</v>
      </c>
      <c r="G72" s="147">
        <v>0</v>
      </c>
      <c r="H72" s="147">
        <v>0</v>
      </c>
      <c r="I72" s="147">
        <v>0</v>
      </c>
      <c r="J72" s="147">
        <v>0</v>
      </c>
      <c r="K72" s="147">
        <v>2137</v>
      </c>
      <c r="L72" s="147"/>
      <c r="M72" s="147"/>
      <c r="N72" s="147">
        <f t="shared" si="1"/>
        <v>3337</v>
      </c>
    </row>
    <row r="73" spans="1:14">
      <c r="A73" s="148" t="s">
        <v>251</v>
      </c>
      <c r="B73" s="147">
        <v>5165</v>
      </c>
      <c r="C73" s="147">
        <v>1631</v>
      </c>
      <c r="D73" s="147">
        <v>3499</v>
      </c>
      <c r="E73" s="147">
        <v>990</v>
      </c>
      <c r="F73" s="147">
        <v>2141</v>
      </c>
      <c r="G73" s="147">
        <v>1595</v>
      </c>
      <c r="H73" s="147">
        <v>2391</v>
      </c>
      <c r="I73" s="147">
        <v>2146</v>
      </c>
      <c r="J73" s="147">
        <v>1055</v>
      </c>
      <c r="K73" s="147">
        <v>3346</v>
      </c>
      <c r="L73" s="147"/>
      <c r="M73" s="147"/>
      <c r="N73" s="147">
        <f t="shared" si="1"/>
        <v>23959</v>
      </c>
    </row>
    <row r="74" spans="1:14">
      <c r="A74" s="148" t="s">
        <v>219</v>
      </c>
      <c r="B74" s="147">
        <v>9874</v>
      </c>
      <c r="C74" s="147">
        <v>5376</v>
      </c>
      <c r="D74" s="147">
        <v>1074</v>
      </c>
      <c r="E74" s="147">
        <v>12166</v>
      </c>
      <c r="F74" s="147">
        <v>2368</v>
      </c>
      <c r="G74" s="147">
        <v>3336</v>
      </c>
      <c r="H74" s="147">
        <v>17865</v>
      </c>
      <c r="I74" s="147">
        <v>0</v>
      </c>
      <c r="J74" s="147">
        <v>3544</v>
      </c>
      <c r="K74" s="147">
        <v>3664</v>
      </c>
      <c r="L74" s="147"/>
      <c r="M74" s="147"/>
      <c r="N74" s="147">
        <f t="shared" si="1"/>
        <v>59267</v>
      </c>
    </row>
    <row r="75" spans="1:14">
      <c r="A75" s="148" t="s">
        <v>220</v>
      </c>
      <c r="B75" s="147">
        <v>12825</v>
      </c>
      <c r="C75" s="147">
        <v>6616</v>
      </c>
      <c r="D75" s="147">
        <v>16339</v>
      </c>
      <c r="E75" s="147">
        <v>9896</v>
      </c>
      <c r="F75" s="147">
        <v>27783</v>
      </c>
      <c r="G75" s="147">
        <v>3255</v>
      </c>
      <c r="H75" s="147">
        <v>11426</v>
      </c>
      <c r="I75" s="147">
        <v>10256</v>
      </c>
      <c r="J75" s="147">
        <v>20519</v>
      </c>
      <c r="K75" s="147">
        <v>17890</v>
      </c>
      <c r="L75" s="147"/>
      <c r="M75" s="147"/>
      <c r="N75" s="147">
        <f t="shared" si="1"/>
        <v>136805</v>
      </c>
    </row>
    <row r="76" spans="1:14">
      <c r="A76" s="148" t="s">
        <v>252</v>
      </c>
      <c r="B76" s="147">
        <v>0</v>
      </c>
      <c r="C76" s="147">
        <v>0</v>
      </c>
      <c r="D76" s="147">
        <v>3697</v>
      </c>
      <c r="E76" s="147">
        <v>4723</v>
      </c>
      <c r="F76" s="147">
        <v>0</v>
      </c>
      <c r="G76" s="147">
        <v>0</v>
      </c>
      <c r="H76" s="147">
        <v>0</v>
      </c>
      <c r="I76" s="147">
        <v>793</v>
      </c>
      <c r="J76" s="147">
        <v>0</v>
      </c>
      <c r="K76" s="147">
        <v>0</v>
      </c>
      <c r="L76" s="147"/>
      <c r="M76" s="147"/>
      <c r="N76" s="147">
        <f t="shared" si="1"/>
        <v>9213</v>
      </c>
    </row>
    <row r="77" spans="1:14">
      <c r="A77" s="148" t="s">
        <v>253</v>
      </c>
      <c r="B77" s="147">
        <v>0</v>
      </c>
      <c r="C77" s="147">
        <v>0</v>
      </c>
      <c r="D77" s="147">
        <v>0</v>
      </c>
      <c r="E77" s="147">
        <v>1198</v>
      </c>
      <c r="F77" s="147">
        <v>0</v>
      </c>
      <c r="G77" s="147">
        <v>599</v>
      </c>
      <c r="H77" s="147">
        <v>0</v>
      </c>
      <c r="I77" s="147">
        <v>0</v>
      </c>
      <c r="J77" s="147">
        <v>1198</v>
      </c>
      <c r="K77" s="147">
        <v>605</v>
      </c>
      <c r="L77" s="147"/>
      <c r="M77" s="147"/>
      <c r="N77" s="147">
        <f t="shared" si="1"/>
        <v>3600</v>
      </c>
    </row>
    <row r="78" spans="1:14">
      <c r="A78" s="148" t="s">
        <v>221</v>
      </c>
      <c r="B78" s="147">
        <v>130596</v>
      </c>
      <c r="C78" s="147">
        <v>55589</v>
      </c>
      <c r="D78" s="147">
        <v>7846</v>
      </c>
      <c r="E78" s="147">
        <v>11121</v>
      </c>
      <c r="F78" s="147">
        <v>20058</v>
      </c>
      <c r="G78" s="147">
        <v>50004</v>
      </c>
      <c r="H78" s="147">
        <v>122309</v>
      </c>
      <c r="I78" s="147">
        <v>15873</v>
      </c>
      <c r="J78" s="147">
        <v>67265</v>
      </c>
      <c r="K78" s="147">
        <v>85189</v>
      </c>
      <c r="L78" s="147"/>
      <c r="M78" s="147"/>
      <c r="N78" s="147">
        <f t="shared" si="1"/>
        <v>565850</v>
      </c>
    </row>
    <row r="79" spans="1:14">
      <c r="A79" s="148" t="s">
        <v>249</v>
      </c>
      <c r="B79" s="147">
        <v>0</v>
      </c>
      <c r="C79" s="147">
        <v>0</v>
      </c>
      <c r="D79" s="147">
        <v>0</v>
      </c>
      <c r="E79" s="147">
        <v>0</v>
      </c>
      <c r="F79" s="147">
        <v>0</v>
      </c>
      <c r="G79" s="147">
        <v>0</v>
      </c>
      <c r="H79" s="147">
        <v>0</v>
      </c>
      <c r="I79" s="147">
        <v>0</v>
      </c>
      <c r="J79" s="147">
        <v>3608</v>
      </c>
      <c r="K79" s="147">
        <v>2100</v>
      </c>
      <c r="L79" s="147"/>
      <c r="M79" s="147"/>
      <c r="N79" s="147">
        <f t="shared" si="1"/>
        <v>5708</v>
      </c>
    </row>
    <row r="80" spans="1:14">
      <c r="A80" s="148" t="s">
        <v>254</v>
      </c>
      <c r="B80" s="147">
        <v>28999</v>
      </c>
      <c r="C80" s="147">
        <v>0</v>
      </c>
      <c r="D80" s="147">
        <v>0</v>
      </c>
      <c r="E80" s="147">
        <v>0</v>
      </c>
      <c r="F80" s="147">
        <v>0</v>
      </c>
      <c r="G80" s="147">
        <v>0</v>
      </c>
      <c r="H80" s="147">
        <v>0</v>
      </c>
      <c r="I80" s="147">
        <v>0</v>
      </c>
      <c r="J80" s="147">
        <v>15794</v>
      </c>
      <c r="K80" s="147">
        <v>0</v>
      </c>
      <c r="L80" s="147"/>
      <c r="M80" s="147"/>
      <c r="N80" s="147">
        <f t="shared" si="1"/>
        <v>44793</v>
      </c>
    </row>
    <row r="81" spans="1:14">
      <c r="A81" s="148" t="s">
        <v>222</v>
      </c>
      <c r="B81" s="147">
        <v>8064</v>
      </c>
      <c r="C81" s="147">
        <v>4312</v>
      </c>
      <c r="D81" s="147">
        <v>0</v>
      </c>
      <c r="E81" s="147">
        <v>0</v>
      </c>
      <c r="F81" s="147">
        <v>0</v>
      </c>
      <c r="G81" s="147">
        <v>0</v>
      </c>
      <c r="H81" s="147">
        <v>0</v>
      </c>
      <c r="I81" s="147">
        <v>0</v>
      </c>
      <c r="J81" s="147">
        <v>0</v>
      </c>
      <c r="K81" s="147">
        <v>0</v>
      </c>
      <c r="L81" s="147"/>
      <c r="M81" s="147"/>
      <c r="N81" s="147">
        <f t="shared" si="1"/>
        <v>12376</v>
      </c>
    </row>
    <row r="82" spans="1:14">
      <c r="A82" s="148" t="s">
        <v>223</v>
      </c>
      <c r="B82" s="147">
        <v>24717</v>
      </c>
      <c r="C82" s="147">
        <v>26359</v>
      </c>
      <c r="D82" s="147">
        <v>18598</v>
      </c>
      <c r="E82" s="147">
        <v>16429</v>
      </c>
      <c r="F82" s="147">
        <v>18433</v>
      </c>
      <c r="G82" s="147">
        <v>22881</v>
      </c>
      <c r="H82" s="147">
        <v>19591</v>
      </c>
      <c r="I82" s="147">
        <v>17209</v>
      </c>
      <c r="J82" s="147">
        <v>22604</v>
      </c>
      <c r="K82" s="147">
        <v>52404</v>
      </c>
      <c r="L82" s="147"/>
      <c r="M82" s="147"/>
      <c r="N82" s="147">
        <f t="shared" si="1"/>
        <v>239225</v>
      </c>
    </row>
    <row r="83" spans="1:14">
      <c r="A83" s="148" t="s">
        <v>224</v>
      </c>
      <c r="B83" s="147">
        <v>63410</v>
      </c>
      <c r="C83" s="147">
        <v>59709</v>
      </c>
      <c r="D83" s="147">
        <v>121971</v>
      </c>
      <c r="E83" s="147">
        <v>56731</v>
      </c>
      <c r="F83" s="147">
        <v>71314</v>
      </c>
      <c r="G83" s="147">
        <v>26352</v>
      </c>
      <c r="H83" s="147">
        <v>70847</v>
      </c>
      <c r="I83" s="147">
        <v>28193</v>
      </c>
      <c r="J83" s="147">
        <v>34653</v>
      </c>
      <c r="K83" s="147">
        <v>30460</v>
      </c>
      <c r="L83" s="147"/>
      <c r="M83" s="147"/>
      <c r="N83" s="147">
        <f t="shared" si="1"/>
        <v>563640</v>
      </c>
    </row>
    <row r="84" spans="1:14">
      <c r="A84" s="148" t="s">
        <v>225</v>
      </c>
      <c r="B84" s="147">
        <v>0</v>
      </c>
      <c r="C84" s="147">
        <v>454</v>
      </c>
      <c r="D84" s="147">
        <v>0</v>
      </c>
      <c r="E84" s="147">
        <v>0</v>
      </c>
      <c r="F84" s="147">
        <v>0</v>
      </c>
      <c r="G84" s="147">
        <v>0</v>
      </c>
      <c r="H84" s="147">
        <v>745</v>
      </c>
      <c r="I84" s="147">
        <v>0</v>
      </c>
      <c r="J84" s="147">
        <v>0</v>
      </c>
      <c r="K84" s="147">
        <v>0</v>
      </c>
      <c r="L84" s="147"/>
      <c r="M84" s="147"/>
      <c r="N84" s="147">
        <f t="shared" si="1"/>
        <v>1199</v>
      </c>
    </row>
    <row r="85" spans="1:14">
      <c r="A85" s="148" t="s">
        <v>226</v>
      </c>
      <c r="B85" s="147">
        <v>1448</v>
      </c>
      <c r="C85" s="147">
        <v>0</v>
      </c>
      <c r="D85" s="147">
        <v>0</v>
      </c>
      <c r="E85" s="147">
        <v>579</v>
      </c>
      <c r="F85" s="147">
        <v>869</v>
      </c>
      <c r="G85" s="147">
        <v>0</v>
      </c>
      <c r="H85" s="147">
        <v>0</v>
      </c>
      <c r="I85" s="147">
        <v>0</v>
      </c>
      <c r="J85" s="147">
        <v>3600</v>
      </c>
      <c r="K85" s="147">
        <v>5483</v>
      </c>
      <c r="L85" s="147"/>
      <c r="M85" s="147"/>
      <c r="N85" s="147">
        <f t="shared" si="1"/>
        <v>11979</v>
      </c>
    </row>
    <row r="86" spans="1:14">
      <c r="A86" s="148" t="s">
        <v>227</v>
      </c>
      <c r="B86" s="147">
        <v>18574</v>
      </c>
      <c r="C86" s="147">
        <v>18575</v>
      </c>
      <c r="D86" s="147">
        <v>0</v>
      </c>
      <c r="E86" s="147">
        <v>9287</v>
      </c>
      <c r="F86" s="147">
        <v>0</v>
      </c>
      <c r="G86" s="147">
        <v>9287</v>
      </c>
      <c r="H86" s="147">
        <v>0</v>
      </c>
      <c r="I86" s="147">
        <v>9287</v>
      </c>
      <c r="J86" s="147">
        <v>10092</v>
      </c>
      <c r="K86" s="147">
        <v>0</v>
      </c>
      <c r="L86" s="147"/>
      <c r="M86" s="147"/>
      <c r="N86" s="147">
        <f t="shared" si="1"/>
        <v>75102</v>
      </c>
    </row>
    <row r="87" spans="1:14">
      <c r="A87" s="148" t="s">
        <v>228</v>
      </c>
      <c r="B87" s="147">
        <v>77847</v>
      </c>
      <c r="C87" s="147">
        <v>87140</v>
      </c>
      <c r="D87" s="147">
        <v>29396</v>
      </c>
      <c r="E87" s="147">
        <v>47662</v>
      </c>
      <c r="F87" s="147">
        <v>43310</v>
      </c>
      <c r="G87" s="147">
        <v>78511</v>
      </c>
      <c r="H87" s="147">
        <v>64683</v>
      </c>
      <c r="I87" s="147">
        <v>70562</v>
      </c>
      <c r="J87" s="147">
        <v>72324</v>
      </c>
      <c r="K87" s="147">
        <v>74587</v>
      </c>
      <c r="L87" s="147"/>
      <c r="M87" s="147"/>
      <c r="N87" s="147">
        <f t="shared" si="1"/>
        <v>646022</v>
      </c>
    </row>
    <row r="88" spans="1:14">
      <c r="A88" s="148" t="s">
        <v>255</v>
      </c>
      <c r="B88" s="147">
        <v>243</v>
      </c>
      <c r="C88" s="147">
        <v>0</v>
      </c>
      <c r="D88" s="147">
        <v>0</v>
      </c>
      <c r="E88" s="147">
        <v>0</v>
      </c>
      <c r="F88" s="147">
        <v>0</v>
      </c>
      <c r="G88" s="147">
        <v>0</v>
      </c>
      <c r="H88" s="147">
        <v>0</v>
      </c>
      <c r="I88" s="147">
        <v>0</v>
      </c>
      <c r="J88" s="147">
        <v>64</v>
      </c>
      <c r="K88" s="147">
        <v>0</v>
      </c>
      <c r="L88" s="147"/>
      <c r="M88" s="147"/>
      <c r="N88" s="147">
        <f t="shared" si="1"/>
        <v>307</v>
      </c>
    </row>
    <row r="89" spans="1:14">
      <c r="A89" s="148" t="s">
        <v>230</v>
      </c>
      <c r="B89" s="147">
        <v>0</v>
      </c>
      <c r="C89" s="147">
        <v>0</v>
      </c>
      <c r="D89" s="147">
        <v>0</v>
      </c>
      <c r="E89" s="147">
        <v>0</v>
      </c>
      <c r="F89" s="147">
        <v>0</v>
      </c>
      <c r="G89" s="147">
        <v>0</v>
      </c>
      <c r="H89" s="147">
        <v>0</v>
      </c>
      <c r="I89" s="147">
        <v>0</v>
      </c>
      <c r="J89" s="147">
        <v>0</v>
      </c>
      <c r="K89" s="147">
        <v>1035</v>
      </c>
      <c r="L89" s="147"/>
      <c r="M89" s="147"/>
      <c r="N89" s="147">
        <f t="shared" si="1"/>
        <v>1035</v>
      </c>
    </row>
    <row r="90" spans="1:14">
      <c r="A90" s="148" t="s">
        <v>231</v>
      </c>
      <c r="B90" s="147">
        <v>18968</v>
      </c>
      <c r="C90" s="147">
        <v>0</v>
      </c>
      <c r="D90" s="147">
        <v>0</v>
      </c>
      <c r="E90" s="147">
        <v>0</v>
      </c>
      <c r="F90" s="147">
        <v>19119</v>
      </c>
      <c r="G90" s="147">
        <v>0</v>
      </c>
      <c r="H90" s="147">
        <v>19000</v>
      </c>
      <c r="I90" s="147">
        <v>0</v>
      </c>
      <c r="J90" s="147">
        <v>0</v>
      </c>
      <c r="K90" s="147">
        <v>19100</v>
      </c>
      <c r="L90" s="147"/>
      <c r="M90" s="147"/>
      <c r="N90" s="147">
        <f t="shared" si="1"/>
        <v>76187</v>
      </c>
    </row>
    <row r="91" spans="1:14">
      <c r="A91" s="148" t="s">
        <v>243</v>
      </c>
      <c r="B91" s="147">
        <v>292</v>
      </c>
      <c r="C91" s="147">
        <v>1005</v>
      </c>
      <c r="D91" s="147">
        <v>1870</v>
      </c>
      <c r="E91" s="147">
        <v>1366</v>
      </c>
      <c r="F91" s="147">
        <v>8639</v>
      </c>
      <c r="G91" s="147">
        <v>807</v>
      </c>
      <c r="H91" s="147">
        <v>0</v>
      </c>
      <c r="I91" s="147">
        <v>0</v>
      </c>
      <c r="J91" s="147">
        <v>9937</v>
      </c>
      <c r="K91" s="147">
        <v>1118</v>
      </c>
      <c r="L91" s="147"/>
      <c r="M91" s="147"/>
      <c r="N91" s="147">
        <f t="shared" si="1"/>
        <v>25034</v>
      </c>
    </row>
    <row r="92" spans="1:14">
      <c r="A92" s="148" t="s">
        <v>256</v>
      </c>
      <c r="B92" s="147">
        <v>37050</v>
      </c>
      <c r="C92" s="147">
        <v>0</v>
      </c>
      <c r="D92" s="147">
        <v>0</v>
      </c>
      <c r="E92" s="147">
        <v>0</v>
      </c>
      <c r="F92" s="147">
        <v>0</v>
      </c>
      <c r="G92" s="147">
        <v>19000</v>
      </c>
      <c r="H92" s="147">
        <v>0</v>
      </c>
      <c r="I92" s="147">
        <v>0</v>
      </c>
      <c r="J92" s="147">
        <v>18824</v>
      </c>
      <c r="K92" s="147">
        <v>0</v>
      </c>
      <c r="L92" s="147"/>
      <c r="M92" s="147"/>
      <c r="N92" s="147">
        <f t="shared" si="1"/>
        <v>74874</v>
      </c>
    </row>
    <row r="93" spans="1:14">
      <c r="A93" s="148" t="s">
        <v>257</v>
      </c>
      <c r="B93" s="147">
        <v>1606</v>
      </c>
      <c r="C93" s="147">
        <v>0</v>
      </c>
      <c r="D93" s="147">
        <v>0</v>
      </c>
      <c r="E93" s="147">
        <v>0</v>
      </c>
      <c r="F93" s="147">
        <v>0</v>
      </c>
      <c r="G93" s="147">
        <v>0</v>
      </c>
      <c r="H93" s="147">
        <v>0</v>
      </c>
      <c r="I93" s="147">
        <v>0</v>
      </c>
      <c r="J93" s="147">
        <v>0</v>
      </c>
      <c r="K93" s="147">
        <v>0</v>
      </c>
      <c r="L93" s="147"/>
      <c r="M93" s="147"/>
      <c r="N93" s="147">
        <f t="shared" si="1"/>
        <v>1606</v>
      </c>
    </row>
    <row r="94" spans="1:14">
      <c r="A94" s="148" t="s">
        <v>235</v>
      </c>
      <c r="B94" s="147">
        <v>0</v>
      </c>
      <c r="C94" s="147">
        <v>5051</v>
      </c>
      <c r="D94" s="147">
        <v>0</v>
      </c>
      <c r="E94" s="147">
        <v>0</v>
      </c>
      <c r="F94" s="147">
        <v>0</v>
      </c>
      <c r="G94" s="147">
        <v>0</v>
      </c>
      <c r="H94" s="147">
        <v>0</v>
      </c>
      <c r="I94" s="147">
        <v>938</v>
      </c>
      <c r="J94" s="147">
        <v>5323</v>
      </c>
      <c r="K94" s="147">
        <v>4722</v>
      </c>
      <c r="L94" s="147"/>
      <c r="M94" s="147"/>
      <c r="N94" s="147">
        <f t="shared" si="1"/>
        <v>16034</v>
      </c>
    </row>
    <row r="95" spans="1:14">
      <c r="A95" s="148" t="s">
        <v>236</v>
      </c>
      <c r="B95" s="147">
        <v>8599</v>
      </c>
      <c r="C95" s="147">
        <v>24336</v>
      </c>
      <c r="D95" s="147">
        <v>0</v>
      </c>
      <c r="E95" s="147">
        <v>0</v>
      </c>
      <c r="F95" s="147">
        <v>0</v>
      </c>
      <c r="G95" s="147">
        <v>0</v>
      </c>
      <c r="H95" s="147">
        <v>0</v>
      </c>
      <c r="I95" s="147">
        <v>14992</v>
      </c>
      <c r="J95" s="147">
        <v>0</v>
      </c>
      <c r="K95" s="147">
        <v>0</v>
      </c>
      <c r="L95" s="147"/>
      <c r="M95" s="147"/>
      <c r="N95" s="147">
        <f t="shared" si="1"/>
        <v>47927</v>
      </c>
    </row>
    <row r="96" spans="1:14">
      <c r="A96" s="148" t="s">
        <v>258</v>
      </c>
      <c r="B96" s="147">
        <v>22151</v>
      </c>
      <c r="C96" s="147">
        <v>0</v>
      </c>
      <c r="D96" s="147">
        <v>0</v>
      </c>
      <c r="E96" s="147">
        <v>0</v>
      </c>
      <c r="F96" s="147">
        <v>0</v>
      </c>
      <c r="G96" s="147">
        <v>0</v>
      </c>
      <c r="H96" s="147">
        <v>0</v>
      </c>
      <c r="I96" s="147">
        <v>0</v>
      </c>
      <c r="J96" s="147">
        <v>922</v>
      </c>
      <c r="K96" s="147">
        <v>0</v>
      </c>
      <c r="L96" s="147"/>
      <c r="M96" s="147"/>
      <c r="N96" s="147">
        <f t="shared" si="1"/>
        <v>23073</v>
      </c>
    </row>
    <row r="97" spans="1:14">
      <c r="A97" s="148" t="s">
        <v>244</v>
      </c>
      <c r="B97" s="147">
        <v>15482</v>
      </c>
      <c r="C97" s="147">
        <v>14037</v>
      </c>
      <c r="D97" s="147">
        <v>12740</v>
      </c>
      <c r="E97" s="147">
        <v>6501</v>
      </c>
      <c r="F97" s="147">
        <v>5872</v>
      </c>
      <c r="G97" s="147">
        <v>15802</v>
      </c>
      <c r="H97" s="147">
        <v>7544</v>
      </c>
      <c r="I97" s="147">
        <v>13856</v>
      </c>
      <c r="J97" s="147">
        <v>22214</v>
      </c>
      <c r="K97" s="147">
        <v>19264</v>
      </c>
      <c r="L97" s="147"/>
      <c r="M97" s="147"/>
      <c r="N97" s="147">
        <f t="shared" si="1"/>
        <v>133312</v>
      </c>
    </row>
    <row r="98" spans="1:14">
      <c r="A98" s="148" t="s">
        <v>259</v>
      </c>
      <c r="B98" s="147">
        <v>2072</v>
      </c>
      <c r="C98" s="147">
        <v>2865</v>
      </c>
      <c r="D98" s="147">
        <v>2315</v>
      </c>
      <c r="E98" s="147">
        <v>3333</v>
      </c>
      <c r="F98" s="147">
        <v>518</v>
      </c>
      <c r="G98" s="147">
        <v>2072</v>
      </c>
      <c r="H98" s="147">
        <v>2544</v>
      </c>
      <c r="I98" s="147">
        <v>1554</v>
      </c>
      <c r="J98" s="147">
        <v>1284</v>
      </c>
      <c r="K98" s="147">
        <v>762</v>
      </c>
      <c r="L98" s="147"/>
      <c r="M98" s="147"/>
      <c r="N98" s="147">
        <f t="shared" si="1"/>
        <v>19319</v>
      </c>
    </row>
    <row r="99" spans="1:14">
      <c r="A99" s="148" t="s">
        <v>260</v>
      </c>
      <c r="B99" s="147">
        <v>154376</v>
      </c>
      <c r="C99" s="147">
        <v>164304</v>
      </c>
      <c r="D99" s="147">
        <v>142520</v>
      </c>
      <c r="E99" s="147">
        <v>209562</v>
      </c>
      <c r="F99" s="147">
        <v>222870</v>
      </c>
      <c r="G99" s="147">
        <v>136832</v>
      </c>
      <c r="H99" s="147">
        <v>194744</v>
      </c>
      <c r="I99" s="147">
        <v>149465</v>
      </c>
      <c r="J99" s="147">
        <v>207209</v>
      </c>
      <c r="K99" s="147">
        <v>413053</v>
      </c>
      <c r="L99" s="147"/>
      <c r="M99" s="147"/>
      <c r="N99" s="147">
        <f t="shared" si="1"/>
        <v>1994935</v>
      </c>
    </row>
    <row r="100" spans="1:14">
      <c r="A100" s="148" t="s">
        <v>239</v>
      </c>
      <c r="B100" s="147">
        <v>9402</v>
      </c>
      <c r="C100" s="147">
        <v>4590</v>
      </c>
      <c r="D100" s="147">
        <v>36853</v>
      </c>
      <c r="E100" s="147">
        <v>7398</v>
      </c>
      <c r="F100" s="147">
        <v>35203</v>
      </c>
      <c r="G100" s="147">
        <v>14192</v>
      </c>
      <c r="H100" s="147">
        <v>6108</v>
      </c>
      <c r="I100" s="147">
        <v>1457</v>
      </c>
      <c r="J100" s="147">
        <v>591</v>
      </c>
      <c r="K100" s="147">
        <v>6169</v>
      </c>
      <c r="L100" s="147"/>
      <c r="M100" s="147"/>
      <c r="N100" s="147">
        <f t="shared" si="1"/>
        <v>121963</v>
      </c>
    </row>
    <row r="101" spans="1:14">
      <c r="A101" s="148" t="s">
        <v>240</v>
      </c>
      <c r="B101" s="147">
        <v>0</v>
      </c>
      <c r="C101" s="147">
        <v>0</v>
      </c>
      <c r="D101" s="147">
        <v>6400</v>
      </c>
      <c r="E101" s="147">
        <v>0</v>
      </c>
      <c r="F101" s="147">
        <v>0</v>
      </c>
      <c r="G101" s="147">
        <v>0</v>
      </c>
      <c r="H101" s="147">
        <v>0</v>
      </c>
      <c r="I101" s="147">
        <v>7900</v>
      </c>
      <c r="J101" s="147">
        <v>14253</v>
      </c>
      <c r="K101" s="147">
        <v>0</v>
      </c>
      <c r="L101" s="147"/>
      <c r="M101" s="147"/>
      <c r="N101" s="147">
        <f t="shared" si="1"/>
        <v>28553</v>
      </c>
    </row>
    <row r="102" spans="1:14">
      <c r="A102" s="148" t="s">
        <v>241</v>
      </c>
      <c r="B102" s="147">
        <v>25365</v>
      </c>
      <c r="C102" s="147">
        <v>11668</v>
      </c>
      <c r="D102" s="147">
        <v>18143</v>
      </c>
      <c r="E102" s="147">
        <v>24948</v>
      </c>
      <c r="F102" s="147">
        <v>31610</v>
      </c>
      <c r="G102" s="147">
        <v>5056</v>
      </c>
      <c r="H102" s="147">
        <v>10816</v>
      </c>
      <c r="I102" s="147">
        <v>14882</v>
      </c>
      <c r="J102" s="147">
        <v>27729</v>
      </c>
      <c r="K102" s="147">
        <v>64781</v>
      </c>
      <c r="L102" s="147"/>
      <c r="M102" s="147"/>
      <c r="N102" s="147">
        <f t="shared" si="1"/>
        <v>234998</v>
      </c>
    </row>
    <row r="103" spans="1:14">
      <c r="A103" s="54" t="s">
        <v>283</v>
      </c>
      <c r="B103" s="146">
        <v>58242</v>
      </c>
      <c r="C103" s="146">
        <v>53909</v>
      </c>
      <c r="D103" s="146">
        <v>52184</v>
      </c>
      <c r="E103" s="146">
        <v>26784</v>
      </c>
      <c r="F103" s="146">
        <v>29040</v>
      </c>
      <c r="G103" s="146">
        <v>47742</v>
      </c>
      <c r="H103" s="146">
        <v>71395</v>
      </c>
      <c r="I103" s="146">
        <v>34703</v>
      </c>
      <c r="J103" s="146">
        <v>61927</v>
      </c>
      <c r="K103" s="146">
        <v>101728</v>
      </c>
      <c r="L103" s="146"/>
      <c r="M103" s="146"/>
      <c r="N103" s="146">
        <f t="shared" si="1"/>
        <v>537654</v>
      </c>
    </row>
    <row r="104" spans="1:14">
      <c r="A104" s="148" t="s">
        <v>220</v>
      </c>
      <c r="B104" s="147">
        <v>0</v>
      </c>
      <c r="C104" s="147">
        <v>0</v>
      </c>
      <c r="D104" s="147">
        <v>0</v>
      </c>
      <c r="E104" s="147">
        <v>0</v>
      </c>
      <c r="F104" s="147">
        <v>0</v>
      </c>
      <c r="G104" s="147">
        <v>0</v>
      </c>
      <c r="H104" s="147">
        <v>0</v>
      </c>
      <c r="I104" s="147">
        <v>0</v>
      </c>
      <c r="J104" s="147">
        <v>0</v>
      </c>
      <c r="K104" s="147">
        <v>792</v>
      </c>
      <c r="L104" s="147"/>
      <c r="M104" s="147"/>
      <c r="N104" s="147">
        <f t="shared" si="1"/>
        <v>792</v>
      </c>
    </row>
    <row r="105" spans="1:14">
      <c r="A105" s="148" t="s">
        <v>221</v>
      </c>
      <c r="B105" s="147">
        <v>7799</v>
      </c>
      <c r="C105" s="147">
        <v>9555</v>
      </c>
      <c r="D105" s="147">
        <v>5532</v>
      </c>
      <c r="E105" s="147">
        <v>3008</v>
      </c>
      <c r="F105" s="147">
        <v>3522</v>
      </c>
      <c r="G105" s="147">
        <v>11091</v>
      </c>
      <c r="H105" s="147">
        <v>23991</v>
      </c>
      <c r="I105" s="147">
        <v>2075</v>
      </c>
      <c r="J105" s="147">
        <v>6360</v>
      </c>
      <c r="K105" s="147">
        <v>47681</v>
      </c>
      <c r="L105" s="147"/>
      <c r="M105" s="147"/>
      <c r="N105" s="147">
        <f t="shared" si="1"/>
        <v>120614</v>
      </c>
    </row>
    <row r="106" spans="1:14">
      <c r="A106" s="148" t="s">
        <v>249</v>
      </c>
      <c r="B106" s="147">
        <v>5933</v>
      </c>
      <c r="C106" s="147">
        <v>0</v>
      </c>
      <c r="D106" s="147">
        <v>0</v>
      </c>
      <c r="E106" s="147">
        <v>0</v>
      </c>
      <c r="F106" s="147">
        <v>0</v>
      </c>
      <c r="G106" s="147">
        <v>0</v>
      </c>
      <c r="H106" s="147">
        <v>0</v>
      </c>
      <c r="I106" s="147">
        <v>0</v>
      </c>
      <c r="J106" s="147">
        <v>0</v>
      </c>
      <c r="K106" s="147">
        <v>0</v>
      </c>
      <c r="L106" s="147"/>
      <c r="M106" s="147"/>
      <c r="N106" s="147">
        <f t="shared" si="1"/>
        <v>5933</v>
      </c>
    </row>
    <row r="107" spans="1:14">
      <c r="A107" s="148" t="s">
        <v>223</v>
      </c>
      <c r="B107" s="147">
        <v>8951</v>
      </c>
      <c r="C107" s="147">
        <v>7254</v>
      </c>
      <c r="D107" s="147">
        <v>5197</v>
      </c>
      <c r="E107" s="147">
        <v>2600</v>
      </c>
      <c r="F107" s="147">
        <v>3809</v>
      </c>
      <c r="G107" s="147">
        <v>4700</v>
      </c>
      <c r="H107" s="147">
        <v>7149</v>
      </c>
      <c r="I107" s="147">
        <v>3506</v>
      </c>
      <c r="J107" s="147">
        <v>8126</v>
      </c>
      <c r="K107" s="147">
        <v>10639</v>
      </c>
      <c r="L107" s="147"/>
      <c r="M107" s="147"/>
      <c r="N107" s="147">
        <f t="shared" si="1"/>
        <v>61931</v>
      </c>
    </row>
    <row r="108" spans="1:14">
      <c r="A108" s="148" t="s">
        <v>224</v>
      </c>
      <c r="B108" s="147">
        <v>13221</v>
      </c>
      <c r="C108" s="147">
        <v>11038</v>
      </c>
      <c r="D108" s="147">
        <v>19930</v>
      </c>
      <c r="E108" s="147">
        <v>730</v>
      </c>
      <c r="F108" s="147">
        <v>2376</v>
      </c>
      <c r="G108" s="147">
        <v>11500</v>
      </c>
      <c r="H108" s="147">
        <v>16427</v>
      </c>
      <c r="I108" s="147">
        <v>14559</v>
      </c>
      <c r="J108" s="147">
        <v>20085</v>
      </c>
      <c r="K108" s="147">
        <v>7555</v>
      </c>
      <c r="L108" s="147"/>
      <c r="M108" s="147"/>
      <c r="N108" s="147">
        <f t="shared" si="1"/>
        <v>117421</v>
      </c>
    </row>
    <row r="109" spans="1:14">
      <c r="A109" s="148" t="s">
        <v>227</v>
      </c>
      <c r="B109" s="147">
        <v>0</v>
      </c>
      <c r="C109" s="147">
        <v>0</v>
      </c>
      <c r="D109" s="147">
        <v>0</v>
      </c>
      <c r="E109" s="147">
        <v>587</v>
      </c>
      <c r="F109" s="147">
        <v>0</v>
      </c>
      <c r="G109" s="147">
        <v>242</v>
      </c>
      <c r="H109" s="147">
        <v>151</v>
      </c>
      <c r="I109" s="147">
        <v>0</v>
      </c>
      <c r="J109" s="147">
        <v>0</v>
      </c>
      <c r="K109" s="147">
        <v>159</v>
      </c>
      <c r="L109" s="147"/>
      <c r="M109" s="147"/>
      <c r="N109" s="147">
        <f t="shared" si="1"/>
        <v>1139</v>
      </c>
    </row>
    <row r="110" spans="1:14">
      <c r="A110" s="148" t="s">
        <v>228</v>
      </c>
      <c r="B110" s="147">
        <v>17921</v>
      </c>
      <c r="C110" s="147">
        <v>18930</v>
      </c>
      <c r="D110" s="147">
        <v>16635</v>
      </c>
      <c r="E110" s="147">
        <v>15409</v>
      </c>
      <c r="F110" s="147">
        <v>12537</v>
      </c>
      <c r="G110" s="147">
        <v>12588</v>
      </c>
      <c r="H110" s="147">
        <v>17216</v>
      </c>
      <c r="I110" s="147">
        <v>9330</v>
      </c>
      <c r="J110" s="147">
        <v>22426</v>
      </c>
      <c r="K110" s="147">
        <v>23745</v>
      </c>
      <c r="L110" s="147"/>
      <c r="M110" s="147"/>
      <c r="N110" s="147">
        <f t="shared" si="1"/>
        <v>166737</v>
      </c>
    </row>
    <row r="111" spans="1:14">
      <c r="A111" s="148" t="s">
        <v>232</v>
      </c>
      <c r="B111" s="147">
        <v>456</v>
      </c>
      <c r="C111" s="147">
        <v>0</v>
      </c>
      <c r="D111" s="147">
        <v>0</v>
      </c>
      <c r="E111" s="147">
        <v>0</v>
      </c>
      <c r="F111" s="147">
        <v>0</v>
      </c>
      <c r="G111" s="147">
        <v>200</v>
      </c>
      <c r="H111" s="147">
        <v>0</v>
      </c>
      <c r="I111" s="147">
        <v>0</v>
      </c>
      <c r="J111" s="147">
        <v>350</v>
      </c>
      <c r="K111" s="147">
        <v>150</v>
      </c>
      <c r="L111" s="147"/>
      <c r="M111" s="147"/>
      <c r="N111" s="147">
        <f t="shared" si="1"/>
        <v>1156</v>
      </c>
    </row>
    <row r="112" spans="1:14">
      <c r="A112" s="148" t="s">
        <v>244</v>
      </c>
      <c r="B112" s="147">
        <v>2803</v>
      </c>
      <c r="C112" s="147">
        <v>6721</v>
      </c>
      <c r="D112" s="147">
        <v>4599</v>
      </c>
      <c r="E112" s="147">
        <v>2932</v>
      </c>
      <c r="F112" s="147">
        <v>5960</v>
      </c>
      <c r="G112" s="147">
        <v>6604</v>
      </c>
      <c r="H112" s="147">
        <v>6381</v>
      </c>
      <c r="I112" s="147">
        <v>3296</v>
      </c>
      <c r="J112" s="147">
        <v>3945</v>
      </c>
      <c r="K112" s="147">
        <v>9389</v>
      </c>
      <c r="L112" s="147"/>
      <c r="M112" s="147"/>
      <c r="N112" s="147">
        <f t="shared" si="1"/>
        <v>52630</v>
      </c>
    </row>
    <row r="113" spans="1:14">
      <c r="A113" s="148" t="s">
        <v>241</v>
      </c>
      <c r="B113" s="147">
        <v>1158</v>
      </c>
      <c r="C113" s="147">
        <v>411</v>
      </c>
      <c r="D113" s="147">
        <v>291</v>
      </c>
      <c r="E113" s="147">
        <v>1518</v>
      </c>
      <c r="F113" s="147">
        <v>836</v>
      </c>
      <c r="G113" s="147">
        <v>817</v>
      </c>
      <c r="H113" s="147">
        <v>80</v>
      </c>
      <c r="I113" s="147">
        <v>1937</v>
      </c>
      <c r="J113" s="147">
        <v>635</v>
      </c>
      <c r="K113" s="147">
        <v>1618</v>
      </c>
      <c r="L113" s="147"/>
      <c r="M113" s="147"/>
      <c r="N113" s="147">
        <f t="shared" si="1"/>
        <v>9301</v>
      </c>
    </row>
    <row r="114" spans="1:14">
      <c r="A114" s="54" t="s">
        <v>142</v>
      </c>
      <c r="B114" s="146">
        <v>581628</v>
      </c>
      <c r="C114" s="146">
        <v>450542</v>
      </c>
      <c r="D114" s="146">
        <v>340202</v>
      </c>
      <c r="E114" s="146">
        <v>385758</v>
      </c>
      <c r="F114" s="146">
        <v>408039</v>
      </c>
      <c r="G114" s="146">
        <v>503630</v>
      </c>
      <c r="H114" s="146">
        <v>408664</v>
      </c>
      <c r="I114" s="146">
        <v>323035</v>
      </c>
      <c r="J114" s="146">
        <v>299224</v>
      </c>
      <c r="K114" s="146">
        <v>251222</v>
      </c>
      <c r="L114" s="146"/>
      <c r="M114" s="146"/>
      <c r="N114" s="146">
        <f t="shared" si="1"/>
        <v>3951944</v>
      </c>
    </row>
    <row r="115" spans="1:14">
      <c r="A115" s="148" t="s">
        <v>220</v>
      </c>
      <c r="B115" s="147">
        <v>0</v>
      </c>
      <c r="C115" s="147">
        <v>0</v>
      </c>
      <c r="D115" s="147">
        <v>0</v>
      </c>
      <c r="E115" s="147">
        <v>0</v>
      </c>
      <c r="F115" s="147">
        <v>733</v>
      </c>
      <c r="G115" s="147">
        <v>0</v>
      </c>
      <c r="H115" s="147">
        <v>0</v>
      </c>
      <c r="I115" s="147">
        <v>0</v>
      </c>
      <c r="J115" s="147">
        <v>0</v>
      </c>
      <c r="K115" s="147">
        <v>0</v>
      </c>
      <c r="L115" s="147"/>
      <c r="M115" s="147"/>
      <c r="N115" s="147">
        <f t="shared" si="1"/>
        <v>733</v>
      </c>
    </row>
    <row r="116" spans="1:14">
      <c r="A116" s="148" t="s">
        <v>221</v>
      </c>
      <c r="B116" s="147">
        <v>1711</v>
      </c>
      <c r="C116" s="147">
        <v>13205</v>
      </c>
      <c r="D116" s="147">
        <v>25080</v>
      </c>
      <c r="E116" s="147">
        <v>3420</v>
      </c>
      <c r="F116" s="147">
        <v>8221</v>
      </c>
      <c r="G116" s="147">
        <v>8379</v>
      </c>
      <c r="H116" s="147">
        <v>432</v>
      </c>
      <c r="I116" s="147">
        <v>8103</v>
      </c>
      <c r="J116" s="147">
        <v>432</v>
      </c>
      <c r="K116" s="147">
        <v>3019</v>
      </c>
      <c r="L116" s="147"/>
      <c r="M116" s="147"/>
      <c r="N116" s="147">
        <f t="shared" si="1"/>
        <v>72002</v>
      </c>
    </row>
    <row r="117" spans="1:14">
      <c r="A117" s="148" t="s">
        <v>222</v>
      </c>
      <c r="B117" s="147">
        <v>10800</v>
      </c>
      <c r="C117" s="147">
        <v>3150</v>
      </c>
      <c r="D117" s="147">
        <v>0</v>
      </c>
      <c r="E117" s="147">
        <v>0</v>
      </c>
      <c r="F117" s="147">
        <v>0</v>
      </c>
      <c r="G117" s="147">
        <v>1575</v>
      </c>
      <c r="H117" s="147">
        <v>0</v>
      </c>
      <c r="I117" s="147">
        <v>5505</v>
      </c>
      <c r="J117" s="147">
        <v>0</v>
      </c>
      <c r="K117" s="147">
        <v>0</v>
      </c>
      <c r="L117" s="147"/>
      <c r="M117" s="147"/>
      <c r="N117" s="147">
        <f t="shared" si="1"/>
        <v>21030</v>
      </c>
    </row>
    <row r="118" spans="1:14">
      <c r="A118" s="148" t="s">
        <v>223</v>
      </c>
      <c r="B118" s="147">
        <v>14168</v>
      </c>
      <c r="C118" s="147">
        <v>0</v>
      </c>
      <c r="D118" s="147">
        <v>0</v>
      </c>
      <c r="E118" s="147">
        <v>0</v>
      </c>
      <c r="F118" s="147">
        <v>0</v>
      </c>
      <c r="G118" s="147">
        <v>0</v>
      </c>
      <c r="H118" s="147">
        <v>2658</v>
      </c>
      <c r="I118" s="147">
        <v>2848</v>
      </c>
      <c r="J118" s="147">
        <v>0</v>
      </c>
      <c r="K118" s="147">
        <v>574</v>
      </c>
      <c r="L118" s="147"/>
      <c r="M118" s="147"/>
      <c r="N118" s="147">
        <f t="shared" si="1"/>
        <v>20248</v>
      </c>
    </row>
    <row r="119" spans="1:14">
      <c r="A119" s="148" t="s">
        <v>225</v>
      </c>
      <c r="B119" s="147">
        <v>3027</v>
      </c>
      <c r="C119" s="147">
        <v>0</v>
      </c>
      <c r="D119" s="147">
        <v>0</v>
      </c>
      <c r="E119" s="147">
        <v>0</v>
      </c>
      <c r="F119" s="147">
        <v>0</v>
      </c>
      <c r="G119" s="147">
        <v>0</v>
      </c>
      <c r="H119" s="147">
        <v>0</v>
      </c>
      <c r="I119" s="147">
        <v>754</v>
      </c>
      <c r="J119" s="147">
        <v>0</v>
      </c>
      <c r="K119" s="147">
        <v>0</v>
      </c>
      <c r="L119" s="147"/>
      <c r="M119" s="147"/>
      <c r="N119" s="147">
        <f t="shared" si="1"/>
        <v>3781</v>
      </c>
    </row>
    <row r="120" spans="1:14">
      <c r="A120" s="148" t="s">
        <v>226</v>
      </c>
      <c r="B120" s="147">
        <v>24354</v>
      </c>
      <c r="C120" s="147">
        <v>9840</v>
      </c>
      <c r="D120" s="147">
        <v>0</v>
      </c>
      <c r="E120" s="147">
        <v>9240</v>
      </c>
      <c r="F120" s="147">
        <v>8940</v>
      </c>
      <c r="G120" s="147">
        <v>5742</v>
      </c>
      <c r="H120" s="147">
        <v>8940</v>
      </c>
      <c r="I120" s="147">
        <v>7188</v>
      </c>
      <c r="J120" s="147">
        <v>15480</v>
      </c>
      <c r="K120" s="147">
        <v>0</v>
      </c>
      <c r="L120" s="147"/>
      <c r="M120" s="147"/>
      <c r="N120" s="147">
        <f t="shared" si="1"/>
        <v>89724</v>
      </c>
    </row>
    <row r="121" spans="1:14">
      <c r="A121" s="148" t="s">
        <v>227</v>
      </c>
      <c r="B121" s="147">
        <v>154091</v>
      </c>
      <c r="C121" s="147">
        <v>139170</v>
      </c>
      <c r="D121" s="147">
        <v>69363</v>
      </c>
      <c r="E121" s="147">
        <v>105420</v>
      </c>
      <c r="F121" s="147">
        <v>56527</v>
      </c>
      <c r="G121" s="147">
        <v>38922</v>
      </c>
      <c r="H121" s="147">
        <v>25202</v>
      </c>
      <c r="I121" s="147">
        <v>23255</v>
      </c>
      <c r="J121" s="147">
        <v>56479</v>
      </c>
      <c r="K121" s="147">
        <v>5798</v>
      </c>
      <c r="L121" s="147"/>
      <c r="M121" s="147"/>
      <c r="N121" s="147">
        <f t="shared" si="1"/>
        <v>674227</v>
      </c>
    </row>
    <row r="122" spans="1:14">
      <c r="A122" s="148" t="s">
        <v>228</v>
      </c>
      <c r="B122" s="147">
        <v>0</v>
      </c>
      <c r="C122" s="147">
        <v>0</v>
      </c>
      <c r="D122" s="147">
        <v>1246</v>
      </c>
      <c r="E122" s="147">
        <v>0</v>
      </c>
      <c r="F122" s="147">
        <v>0</v>
      </c>
      <c r="G122" s="147">
        <v>0</v>
      </c>
      <c r="H122" s="147">
        <v>0</v>
      </c>
      <c r="I122" s="147">
        <v>0</v>
      </c>
      <c r="J122" s="147">
        <v>1202</v>
      </c>
      <c r="K122" s="147">
        <v>0</v>
      </c>
      <c r="L122" s="147"/>
      <c r="M122" s="147"/>
      <c r="N122" s="147">
        <f t="shared" si="1"/>
        <v>2448</v>
      </c>
    </row>
    <row r="123" spans="1:14">
      <c r="A123" s="148" t="s">
        <v>261</v>
      </c>
      <c r="B123" s="147">
        <v>0</v>
      </c>
      <c r="C123" s="147">
        <v>0</v>
      </c>
      <c r="D123" s="147">
        <v>0</v>
      </c>
      <c r="E123" s="147">
        <v>240</v>
      </c>
      <c r="F123" s="147">
        <v>66398</v>
      </c>
      <c r="G123" s="147">
        <v>16560</v>
      </c>
      <c r="H123" s="147">
        <v>0</v>
      </c>
      <c r="I123" s="147">
        <v>0</v>
      </c>
      <c r="J123" s="147">
        <v>0</v>
      </c>
      <c r="K123" s="147">
        <v>0</v>
      </c>
      <c r="L123" s="147"/>
      <c r="M123" s="147"/>
      <c r="N123" s="147">
        <f t="shared" si="1"/>
        <v>83198</v>
      </c>
    </row>
    <row r="124" spans="1:14">
      <c r="A124" s="148" t="s">
        <v>255</v>
      </c>
      <c r="B124" s="147">
        <v>120</v>
      </c>
      <c r="C124" s="147">
        <v>0</v>
      </c>
      <c r="D124" s="147">
        <v>0</v>
      </c>
      <c r="E124" s="147">
        <v>0</v>
      </c>
      <c r="F124" s="147">
        <v>229</v>
      </c>
      <c r="G124" s="147">
        <v>0</v>
      </c>
      <c r="H124" s="147">
        <v>137</v>
      </c>
      <c r="I124" s="147">
        <v>233</v>
      </c>
      <c r="J124" s="147">
        <v>267</v>
      </c>
      <c r="K124" s="147">
        <v>0</v>
      </c>
      <c r="L124" s="147"/>
      <c r="M124" s="147"/>
      <c r="N124" s="147">
        <f t="shared" si="1"/>
        <v>986</v>
      </c>
    </row>
    <row r="125" spans="1:14">
      <c r="A125" s="148" t="s">
        <v>262</v>
      </c>
      <c r="B125" s="147">
        <v>518</v>
      </c>
      <c r="C125" s="147">
        <v>648</v>
      </c>
      <c r="D125" s="147">
        <v>0</v>
      </c>
      <c r="E125" s="147">
        <v>806</v>
      </c>
      <c r="F125" s="147">
        <v>0</v>
      </c>
      <c r="G125" s="147">
        <v>0</v>
      </c>
      <c r="H125" s="147">
        <v>1247</v>
      </c>
      <c r="I125" s="147">
        <v>294</v>
      </c>
      <c r="J125" s="147">
        <v>0</v>
      </c>
      <c r="K125" s="147">
        <v>621</v>
      </c>
      <c r="L125" s="147"/>
      <c r="M125" s="147"/>
      <c r="N125" s="147">
        <f t="shared" si="1"/>
        <v>4134</v>
      </c>
    </row>
    <row r="126" spans="1:14">
      <c r="A126" s="148" t="s">
        <v>232</v>
      </c>
      <c r="B126" s="147">
        <v>0</v>
      </c>
      <c r="C126" s="147">
        <v>0</v>
      </c>
      <c r="D126" s="147">
        <v>0</v>
      </c>
      <c r="E126" s="147">
        <v>0</v>
      </c>
      <c r="F126" s="147">
        <v>0</v>
      </c>
      <c r="G126" s="147">
        <v>0</v>
      </c>
      <c r="H126" s="147">
        <v>0</v>
      </c>
      <c r="I126" s="147">
        <v>0</v>
      </c>
      <c r="J126" s="147">
        <v>0</v>
      </c>
      <c r="K126" s="147">
        <v>39460</v>
      </c>
      <c r="L126" s="147"/>
      <c r="M126" s="147"/>
      <c r="N126" s="147">
        <f t="shared" si="1"/>
        <v>39460</v>
      </c>
    </row>
    <row r="127" spans="1:14">
      <c r="A127" s="148" t="s">
        <v>234</v>
      </c>
      <c r="B127" s="147">
        <v>0</v>
      </c>
      <c r="C127" s="147">
        <v>5239</v>
      </c>
      <c r="D127" s="147">
        <v>7968</v>
      </c>
      <c r="E127" s="147">
        <v>0</v>
      </c>
      <c r="F127" s="147">
        <v>8054</v>
      </c>
      <c r="G127" s="147">
        <v>16402</v>
      </c>
      <c r="H127" s="147">
        <v>0</v>
      </c>
      <c r="I127" s="147">
        <v>8202</v>
      </c>
      <c r="J127" s="147">
        <v>0</v>
      </c>
      <c r="K127" s="147">
        <v>0</v>
      </c>
      <c r="L127" s="147"/>
      <c r="M127" s="147"/>
      <c r="N127" s="147">
        <f t="shared" si="1"/>
        <v>45865</v>
      </c>
    </row>
    <row r="128" spans="1:14">
      <c r="A128" s="148" t="s">
        <v>235</v>
      </c>
      <c r="B128" s="147">
        <v>0</v>
      </c>
      <c r="C128" s="147">
        <v>0</v>
      </c>
      <c r="D128" s="147">
        <v>0</v>
      </c>
      <c r="E128" s="147">
        <v>0</v>
      </c>
      <c r="F128" s="147">
        <v>0</v>
      </c>
      <c r="G128" s="147">
        <v>0</v>
      </c>
      <c r="H128" s="147">
        <v>0</v>
      </c>
      <c r="I128" s="147">
        <v>0</v>
      </c>
      <c r="J128" s="147">
        <v>0</v>
      </c>
      <c r="K128" s="147">
        <v>913</v>
      </c>
      <c r="L128" s="147"/>
      <c r="M128" s="147"/>
      <c r="N128" s="147">
        <f t="shared" si="1"/>
        <v>913</v>
      </c>
    </row>
    <row r="129" spans="1:14">
      <c r="A129" s="148" t="s">
        <v>241</v>
      </c>
      <c r="B129" s="147">
        <v>372839</v>
      </c>
      <c r="C129" s="147">
        <v>279290</v>
      </c>
      <c r="D129" s="147">
        <v>236545</v>
      </c>
      <c r="E129" s="147">
        <v>266632</v>
      </c>
      <c r="F129" s="147">
        <v>258937</v>
      </c>
      <c r="G129" s="147">
        <v>416050</v>
      </c>
      <c r="H129" s="147">
        <v>370048</v>
      </c>
      <c r="I129" s="147">
        <v>266653</v>
      </c>
      <c r="J129" s="147">
        <v>225364</v>
      </c>
      <c r="K129" s="147">
        <v>200837</v>
      </c>
      <c r="L129" s="147"/>
      <c r="M129" s="147"/>
      <c r="N129" s="147">
        <f t="shared" si="1"/>
        <v>2893195</v>
      </c>
    </row>
    <row r="130" spans="1:14">
      <c r="A130" s="54" t="s">
        <v>143</v>
      </c>
      <c r="B130" s="146">
        <v>870</v>
      </c>
      <c r="C130" s="146">
        <v>770</v>
      </c>
      <c r="D130" s="146">
        <v>5064</v>
      </c>
      <c r="E130" s="146">
        <v>0</v>
      </c>
      <c r="F130" s="146">
        <v>0</v>
      </c>
      <c r="G130" s="146">
        <v>0</v>
      </c>
      <c r="H130" s="146">
        <v>0</v>
      </c>
      <c r="I130" s="146">
        <v>0</v>
      </c>
      <c r="J130" s="146">
        <v>0</v>
      </c>
      <c r="K130" s="146">
        <v>0</v>
      </c>
      <c r="L130" s="146"/>
      <c r="M130" s="146"/>
      <c r="N130" s="146">
        <f t="shared" si="1"/>
        <v>6704</v>
      </c>
    </row>
    <row r="131" spans="1:14">
      <c r="A131" s="148" t="s">
        <v>220</v>
      </c>
      <c r="B131" s="147">
        <v>870</v>
      </c>
      <c r="C131" s="147">
        <v>770</v>
      </c>
      <c r="D131" s="147">
        <v>0</v>
      </c>
      <c r="E131" s="147">
        <v>0</v>
      </c>
      <c r="F131" s="147">
        <v>0</v>
      </c>
      <c r="G131" s="147">
        <v>0</v>
      </c>
      <c r="H131" s="147">
        <v>0</v>
      </c>
      <c r="I131" s="147">
        <v>0</v>
      </c>
      <c r="J131" s="147">
        <v>0</v>
      </c>
      <c r="K131" s="147">
        <v>0</v>
      </c>
      <c r="L131" s="147"/>
      <c r="M131" s="147"/>
      <c r="N131" s="147">
        <f t="shared" si="1"/>
        <v>1640</v>
      </c>
    </row>
    <row r="132" spans="1:14">
      <c r="A132" s="148" t="s">
        <v>258</v>
      </c>
      <c r="B132" s="147">
        <v>0</v>
      </c>
      <c r="C132" s="147">
        <v>0</v>
      </c>
      <c r="D132" s="147">
        <v>5064</v>
      </c>
      <c r="E132" s="147">
        <v>0</v>
      </c>
      <c r="F132" s="147">
        <v>0</v>
      </c>
      <c r="G132" s="147">
        <v>0</v>
      </c>
      <c r="H132" s="147">
        <v>0</v>
      </c>
      <c r="I132" s="147">
        <v>0</v>
      </c>
      <c r="J132" s="147">
        <v>0</v>
      </c>
      <c r="K132" s="147">
        <v>0</v>
      </c>
      <c r="L132" s="147"/>
      <c r="M132" s="147"/>
      <c r="N132" s="147">
        <f t="shared" ref="N132:N174" si="2">SUM(B132:M132)</f>
        <v>5064</v>
      </c>
    </row>
    <row r="133" spans="1:14">
      <c r="A133" s="54" t="s">
        <v>144</v>
      </c>
      <c r="B133" s="146">
        <v>100418</v>
      </c>
      <c r="C133" s="146">
        <v>46584</v>
      </c>
      <c r="D133" s="146">
        <v>62073</v>
      </c>
      <c r="E133" s="146">
        <v>81510</v>
      </c>
      <c r="F133" s="146">
        <v>56646</v>
      </c>
      <c r="G133" s="146">
        <v>94106</v>
      </c>
      <c r="H133" s="146">
        <v>54656</v>
      </c>
      <c r="I133" s="146">
        <v>52270</v>
      </c>
      <c r="J133" s="146">
        <v>20667</v>
      </c>
      <c r="K133" s="146">
        <v>63343</v>
      </c>
      <c r="L133" s="146"/>
      <c r="M133" s="146"/>
      <c r="N133" s="146">
        <f t="shared" si="2"/>
        <v>632273</v>
      </c>
    </row>
    <row r="134" spans="1:14">
      <c r="A134" s="148" t="s">
        <v>251</v>
      </c>
      <c r="B134" s="147">
        <v>205</v>
      </c>
      <c r="C134" s="147">
        <v>176</v>
      </c>
      <c r="D134" s="147">
        <v>0</v>
      </c>
      <c r="E134" s="147">
        <v>0</v>
      </c>
      <c r="F134" s="147">
        <v>0</v>
      </c>
      <c r="G134" s="147">
        <v>0</v>
      </c>
      <c r="H134" s="147">
        <v>0</v>
      </c>
      <c r="I134" s="147">
        <v>0</v>
      </c>
      <c r="J134" s="147">
        <v>0</v>
      </c>
      <c r="K134" s="147">
        <v>0</v>
      </c>
      <c r="L134" s="147"/>
      <c r="M134" s="147"/>
      <c r="N134" s="147">
        <f t="shared" si="2"/>
        <v>381</v>
      </c>
    </row>
    <row r="135" spans="1:14">
      <c r="A135" s="148" t="s">
        <v>252</v>
      </c>
      <c r="B135" s="147">
        <v>0</v>
      </c>
      <c r="C135" s="147">
        <v>0</v>
      </c>
      <c r="D135" s="147">
        <v>0</v>
      </c>
      <c r="E135" s="147">
        <v>0</v>
      </c>
      <c r="F135" s="147">
        <v>0</v>
      </c>
      <c r="G135" s="147">
        <v>0</v>
      </c>
      <c r="H135" s="147">
        <v>0</v>
      </c>
      <c r="I135" s="147">
        <v>0</v>
      </c>
      <c r="J135" s="147">
        <v>0</v>
      </c>
      <c r="K135" s="147">
        <v>1224</v>
      </c>
      <c r="L135" s="147"/>
      <c r="M135" s="147"/>
      <c r="N135" s="147">
        <f t="shared" si="2"/>
        <v>1224</v>
      </c>
    </row>
    <row r="136" spans="1:14">
      <c r="A136" s="148" t="s">
        <v>221</v>
      </c>
      <c r="B136" s="147">
        <v>0</v>
      </c>
      <c r="C136" s="147">
        <v>8300</v>
      </c>
      <c r="D136" s="147">
        <v>0</v>
      </c>
      <c r="E136" s="147">
        <v>0</v>
      </c>
      <c r="F136" s="147">
        <v>0</v>
      </c>
      <c r="G136" s="147">
        <v>0</v>
      </c>
      <c r="H136" s="147">
        <v>0</v>
      </c>
      <c r="I136" s="147">
        <v>0</v>
      </c>
      <c r="J136" s="147">
        <v>0</v>
      </c>
      <c r="K136" s="147">
        <v>0</v>
      </c>
      <c r="L136" s="147"/>
      <c r="M136" s="147"/>
      <c r="N136" s="147">
        <f t="shared" si="2"/>
        <v>8300</v>
      </c>
    </row>
    <row r="137" spans="1:14">
      <c r="A137" s="148" t="s">
        <v>254</v>
      </c>
      <c r="B137" s="147">
        <v>7534</v>
      </c>
      <c r="C137" s="147">
        <v>0</v>
      </c>
      <c r="D137" s="147">
        <v>0</v>
      </c>
      <c r="E137" s="147">
        <v>0</v>
      </c>
      <c r="F137" s="147">
        <v>11994</v>
      </c>
      <c r="G137" s="147">
        <v>11873</v>
      </c>
      <c r="H137" s="147">
        <v>10870</v>
      </c>
      <c r="I137" s="147">
        <v>0</v>
      </c>
      <c r="J137" s="147">
        <v>0</v>
      </c>
      <c r="K137" s="147">
        <v>0</v>
      </c>
      <c r="L137" s="147"/>
      <c r="M137" s="147"/>
      <c r="N137" s="147">
        <f t="shared" si="2"/>
        <v>42271</v>
      </c>
    </row>
    <row r="138" spans="1:14">
      <c r="A138" s="148" t="s">
        <v>222</v>
      </c>
      <c r="B138" s="147">
        <v>0</v>
      </c>
      <c r="C138" s="147">
        <v>5133</v>
      </c>
      <c r="D138" s="147">
        <v>0</v>
      </c>
      <c r="E138" s="147">
        <v>0</v>
      </c>
      <c r="F138" s="147">
        <v>0</v>
      </c>
      <c r="G138" s="147">
        <v>10753</v>
      </c>
      <c r="H138" s="147">
        <v>2713</v>
      </c>
      <c r="I138" s="147">
        <v>18853</v>
      </c>
      <c r="J138" s="147">
        <v>0</v>
      </c>
      <c r="K138" s="147">
        <v>11947</v>
      </c>
      <c r="L138" s="147"/>
      <c r="M138" s="147"/>
      <c r="N138" s="147">
        <f t="shared" si="2"/>
        <v>49399</v>
      </c>
    </row>
    <row r="139" spans="1:14">
      <c r="A139" s="148" t="s">
        <v>223</v>
      </c>
      <c r="B139" s="147">
        <v>122</v>
      </c>
      <c r="C139" s="147">
        <v>0</v>
      </c>
      <c r="D139" s="147">
        <v>0</v>
      </c>
      <c r="E139" s="147">
        <v>131</v>
      </c>
      <c r="F139" s="147">
        <v>32</v>
      </c>
      <c r="G139" s="147">
        <v>0</v>
      </c>
      <c r="H139" s="147">
        <v>0</v>
      </c>
      <c r="I139" s="147">
        <v>0</v>
      </c>
      <c r="J139" s="147">
        <v>0</v>
      </c>
      <c r="K139" s="147">
        <v>176</v>
      </c>
      <c r="L139" s="147"/>
      <c r="M139" s="147"/>
      <c r="N139" s="147">
        <f t="shared" si="2"/>
        <v>461</v>
      </c>
    </row>
    <row r="140" spans="1:14">
      <c r="A140" s="148" t="s">
        <v>224</v>
      </c>
      <c r="B140" s="147">
        <v>16473</v>
      </c>
      <c r="C140" s="147">
        <v>0</v>
      </c>
      <c r="D140" s="147">
        <v>585</v>
      </c>
      <c r="E140" s="147">
        <v>0</v>
      </c>
      <c r="F140" s="147">
        <v>0</v>
      </c>
      <c r="G140" s="147">
        <v>0</v>
      </c>
      <c r="H140" s="147">
        <v>0</v>
      </c>
      <c r="I140" s="147">
        <v>0</v>
      </c>
      <c r="J140" s="147">
        <v>0</v>
      </c>
      <c r="K140" s="147">
        <v>933</v>
      </c>
      <c r="L140" s="147"/>
      <c r="M140" s="147"/>
      <c r="N140" s="147">
        <f t="shared" si="2"/>
        <v>17991</v>
      </c>
    </row>
    <row r="141" spans="1:14">
      <c r="A141" s="148" t="s">
        <v>225</v>
      </c>
      <c r="B141" s="147">
        <v>1048</v>
      </c>
      <c r="C141" s="147">
        <v>0</v>
      </c>
      <c r="D141" s="147">
        <v>0</v>
      </c>
      <c r="E141" s="147">
        <v>0</v>
      </c>
      <c r="F141" s="147">
        <v>0</v>
      </c>
      <c r="G141" s="147">
        <v>0</v>
      </c>
      <c r="H141" s="147">
        <v>0</v>
      </c>
      <c r="I141" s="147">
        <v>754</v>
      </c>
      <c r="J141" s="147">
        <v>0</v>
      </c>
      <c r="K141" s="147">
        <v>0</v>
      </c>
      <c r="L141" s="147"/>
      <c r="M141" s="147"/>
      <c r="N141" s="147">
        <f t="shared" si="2"/>
        <v>1802</v>
      </c>
    </row>
    <row r="142" spans="1:14">
      <c r="A142" s="148" t="s">
        <v>230</v>
      </c>
      <c r="B142" s="147">
        <v>1085</v>
      </c>
      <c r="C142" s="147">
        <v>694</v>
      </c>
      <c r="D142" s="147">
        <v>0</v>
      </c>
      <c r="E142" s="147">
        <v>2947</v>
      </c>
      <c r="F142" s="147">
        <v>2487</v>
      </c>
      <c r="G142" s="147">
        <v>578</v>
      </c>
      <c r="H142" s="147">
        <v>0</v>
      </c>
      <c r="I142" s="147">
        <v>4351</v>
      </c>
      <c r="J142" s="147">
        <v>0</v>
      </c>
      <c r="K142" s="147">
        <v>3475</v>
      </c>
      <c r="L142" s="147"/>
      <c r="M142" s="147"/>
      <c r="N142" s="147">
        <f t="shared" si="2"/>
        <v>15617</v>
      </c>
    </row>
    <row r="143" spans="1:14">
      <c r="A143" s="148" t="s">
        <v>243</v>
      </c>
      <c r="B143" s="147">
        <v>73951</v>
      </c>
      <c r="C143" s="147">
        <v>32281</v>
      </c>
      <c r="D143" s="147">
        <v>58392</v>
      </c>
      <c r="E143" s="147">
        <v>78432</v>
      </c>
      <c r="F143" s="147">
        <v>41809</v>
      </c>
      <c r="G143" s="147">
        <v>70902</v>
      </c>
      <c r="H143" s="147">
        <v>41073</v>
      </c>
      <c r="I143" s="147">
        <v>28312</v>
      </c>
      <c r="J143" s="147">
        <v>20667</v>
      </c>
      <c r="K143" s="147">
        <v>45588</v>
      </c>
      <c r="L143" s="147"/>
      <c r="M143" s="147"/>
      <c r="N143" s="147">
        <f t="shared" si="2"/>
        <v>491407</v>
      </c>
    </row>
    <row r="144" spans="1:14">
      <c r="A144" s="148" t="s">
        <v>235</v>
      </c>
      <c r="B144" s="147">
        <v>0</v>
      </c>
      <c r="C144" s="147">
        <v>0</v>
      </c>
      <c r="D144" s="147">
        <v>3096</v>
      </c>
      <c r="E144" s="147">
        <v>0</v>
      </c>
      <c r="F144" s="147">
        <v>324</v>
      </c>
      <c r="G144" s="147">
        <v>0</v>
      </c>
      <c r="H144" s="147">
        <v>0</v>
      </c>
      <c r="I144" s="147">
        <v>0</v>
      </c>
      <c r="J144" s="147">
        <v>0</v>
      </c>
      <c r="K144" s="147">
        <v>0</v>
      </c>
      <c r="L144" s="147"/>
      <c r="M144" s="147"/>
      <c r="N144" s="147">
        <f t="shared" si="2"/>
        <v>3420</v>
      </c>
    </row>
    <row r="145" spans="1:14">
      <c r="A145" s="54" t="s">
        <v>145</v>
      </c>
      <c r="B145" s="146">
        <v>475719</v>
      </c>
      <c r="C145" s="146">
        <v>890880</v>
      </c>
      <c r="D145" s="146">
        <v>556052</v>
      </c>
      <c r="E145" s="146">
        <v>738052</v>
      </c>
      <c r="F145" s="146">
        <v>649000</v>
      </c>
      <c r="G145" s="146">
        <v>958465</v>
      </c>
      <c r="H145" s="146">
        <v>875260</v>
      </c>
      <c r="I145" s="146">
        <v>537898</v>
      </c>
      <c r="J145" s="146">
        <v>350464</v>
      </c>
      <c r="K145" s="146">
        <v>579540</v>
      </c>
      <c r="L145" s="146"/>
      <c r="M145" s="146"/>
      <c r="N145" s="146">
        <f t="shared" si="2"/>
        <v>6611330</v>
      </c>
    </row>
    <row r="146" spans="1:14">
      <c r="A146" s="148" t="s">
        <v>216</v>
      </c>
      <c r="B146" s="147">
        <v>0</v>
      </c>
      <c r="C146" s="147">
        <v>0</v>
      </c>
      <c r="D146" s="147">
        <v>0</v>
      </c>
      <c r="E146" s="147">
        <v>0</v>
      </c>
      <c r="F146" s="147">
        <v>0</v>
      </c>
      <c r="G146" s="147">
        <v>0</v>
      </c>
      <c r="H146" s="147">
        <v>0</v>
      </c>
      <c r="I146" s="147">
        <v>0</v>
      </c>
      <c r="J146" s="147">
        <v>0</v>
      </c>
      <c r="K146" s="147">
        <v>18138</v>
      </c>
      <c r="L146" s="147"/>
      <c r="M146" s="147"/>
      <c r="N146" s="147">
        <f t="shared" si="2"/>
        <v>18138</v>
      </c>
    </row>
    <row r="147" spans="1:14">
      <c r="A147" s="148" t="s">
        <v>219</v>
      </c>
      <c r="B147" s="147">
        <v>0</v>
      </c>
      <c r="C147" s="147">
        <v>290</v>
      </c>
      <c r="D147" s="147">
        <v>0</v>
      </c>
      <c r="E147" s="147">
        <v>566</v>
      </c>
      <c r="F147" s="147">
        <v>0</v>
      </c>
      <c r="G147" s="147">
        <v>0</v>
      </c>
      <c r="H147" s="147">
        <v>467</v>
      </c>
      <c r="I147" s="147">
        <v>0</v>
      </c>
      <c r="J147" s="147">
        <v>557</v>
      </c>
      <c r="K147" s="147">
        <v>279</v>
      </c>
      <c r="L147" s="147"/>
      <c r="M147" s="147"/>
      <c r="N147" s="147">
        <f t="shared" si="2"/>
        <v>2159</v>
      </c>
    </row>
    <row r="148" spans="1:14">
      <c r="A148" s="148" t="s">
        <v>220</v>
      </c>
      <c r="B148" s="147">
        <v>0</v>
      </c>
      <c r="C148" s="147">
        <v>0</v>
      </c>
      <c r="D148" s="147">
        <v>0</v>
      </c>
      <c r="E148" s="147">
        <v>0</v>
      </c>
      <c r="F148" s="147">
        <v>0</v>
      </c>
      <c r="G148" s="147">
        <v>0</v>
      </c>
      <c r="H148" s="147">
        <v>0</v>
      </c>
      <c r="I148" s="147">
        <v>0</v>
      </c>
      <c r="J148" s="147">
        <v>0</v>
      </c>
      <c r="K148" s="147">
        <v>495</v>
      </c>
      <c r="L148" s="147"/>
      <c r="M148" s="147"/>
      <c r="N148" s="147">
        <f t="shared" si="2"/>
        <v>495</v>
      </c>
    </row>
    <row r="149" spans="1:14">
      <c r="A149" s="148" t="s">
        <v>249</v>
      </c>
      <c r="B149" s="147">
        <v>0</v>
      </c>
      <c r="C149" s="147">
        <v>0</v>
      </c>
      <c r="D149" s="147">
        <v>1000</v>
      </c>
      <c r="E149" s="147">
        <v>0</v>
      </c>
      <c r="F149" s="147">
        <v>0</v>
      </c>
      <c r="G149" s="147">
        <v>0</v>
      </c>
      <c r="H149" s="147">
        <v>0</v>
      </c>
      <c r="I149" s="147">
        <v>0</v>
      </c>
      <c r="J149" s="147">
        <v>0</v>
      </c>
      <c r="K149" s="147">
        <v>0</v>
      </c>
      <c r="L149" s="147"/>
      <c r="M149" s="147"/>
      <c r="N149" s="147">
        <f t="shared" si="2"/>
        <v>1000</v>
      </c>
    </row>
    <row r="150" spans="1:14">
      <c r="A150" s="148" t="s">
        <v>223</v>
      </c>
      <c r="B150" s="147">
        <v>365</v>
      </c>
      <c r="C150" s="147">
        <v>2141</v>
      </c>
      <c r="D150" s="147">
        <v>0</v>
      </c>
      <c r="E150" s="147">
        <v>0</v>
      </c>
      <c r="F150" s="147">
        <v>124</v>
      </c>
      <c r="G150" s="147">
        <v>1161</v>
      </c>
      <c r="H150" s="147">
        <v>2541</v>
      </c>
      <c r="I150" s="147">
        <v>0</v>
      </c>
      <c r="J150" s="147">
        <v>0</v>
      </c>
      <c r="K150" s="147">
        <v>0</v>
      </c>
      <c r="L150" s="147"/>
      <c r="M150" s="147"/>
      <c r="N150" s="147">
        <f t="shared" si="2"/>
        <v>6332</v>
      </c>
    </row>
    <row r="151" spans="1:14">
      <c r="A151" s="148" t="s">
        <v>228</v>
      </c>
      <c r="B151" s="147">
        <v>475028</v>
      </c>
      <c r="C151" s="147">
        <v>888190</v>
      </c>
      <c r="D151" s="147">
        <v>555052</v>
      </c>
      <c r="E151" s="147">
        <v>717589</v>
      </c>
      <c r="F151" s="147">
        <v>648594</v>
      </c>
      <c r="G151" s="147">
        <v>937483</v>
      </c>
      <c r="H151" s="147">
        <v>872252</v>
      </c>
      <c r="I151" s="147">
        <v>523033</v>
      </c>
      <c r="J151" s="147">
        <v>349534</v>
      </c>
      <c r="K151" s="147">
        <v>538348</v>
      </c>
      <c r="L151" s="147"/>
      <c r="M151" s="147"/>
      <c r="N151" s="147">
        <f t="shared" si="2"/>
        <v>6505103</v>
      </c>
    </row>
    <row r="152" spans="1:14">
      <c r="A152" s="148" t="s">
        <v>243</v>
      </c>
      <c r="B152" s="147">
        <v>0</v>
      </c>
      <c r="C152" s="147">
        <v>0</v>
      </c>
      <c r="D152" s="147">
        <v>0</v>
      </c>
      <c r="E152" s="147">
        <v>0</v>
      </c>
      <c r="F152" s="147">
        <v>0</v>
      </c>
      <c r="G152" s="147">
        <v>0</v>
      </c>
      <c r="H152" s="147">
        <v>0</v>
      </c>
      <c r="I152" s="147">
        <v>0</v>
      </c>
      <c r="J152" s="147">
        <v>0</v>
      </c>
      <c r="K152" s="147">
        <v>0</v>
      </c>
      <c r="L152" s="147"/>
      <c r="M152" s="147"/>
      <c r="N152" s="147">
        <f t="shared" si="2"/>
        <v>0</v>
      </c>
    </row>
    <row r="153" spans="1:14">
      <c r="A153" s="148" t="s">
        <v>244</v>
      </c>
      <c r="B153" s="147">
        <v>326</v>
      </c>
      <c r="C153" s="147">
        <v>259</v>
      </c>
      <c r="D153" s="147">
        <v>0</v>
      </c>
      <c r="E153" s="147">
        <v>19897</v>
      </c>
      <c r="F153" s="147">
        <v>282</v>
      </c>
      <c r="G153" s="147">
        <v>19821</v>
      </c>
      <c r="H153" s="147">
        <v>0</v>
      </c>
      <c r="I153" s="147">
        <v>0</v>
      </c>
      <c r="J153" s="147">
        <v>373</v>
      </c>
      <c r="K153" s="147">
        <v>22280</v>
      </c>
      <c r="L153" s="147"/>
      <c r="M153" s="147"/>
      <c r="N153" s="147">
        <f t="shared" si="2"/>
        <v>63238</v>
      </c>
    </row>
    <row r="154" spans="1:14">
      <c r="A154" s="148" t="s">
        <v>239</v>
      </c>
      <c r="B154" s="147">
        <v>0</v>
      </c>
      <c r="C154" s="147">
        <v>0</v>
      </c>
      <c r="D154" s="147">
        <v>0</v>
      </c>
      <c r="E154" s="147">
        <v>0</v>
      </c>
      <c r="F154" s="147">
        <v>0</v>
      </c>
      <c r="G154" s="147">
        <v>0</v>
      </c>
      <c r="H154" s="147">
        <v>0</v>
      </c>
      <c r="I154" s="147">
        <v>252</v>
      </c>
      <c r="J154" s="147">
        <v>0</v>
      </c>
      <c r="K154" s="147">
        <v>0</v>
      </c>
      <c r="L154" s="147"/>
      <c r="M154" s="147"/>
      <c r="N154" s="147">
        <f t="shared" si="2"/>
        <v>252</v>
      </c>
    </row>
    <row r="155" spans="1:14">
      <c r="A155" s="148" t="s">
        <v>241</v>
      </c>
      <c r="B155" s="147">
        <v>0</v>
      </c>
      <c r="C155" s="147">
        <v>0</v>
      </c>
      <c r="D155" s="147">
        <v>0</v>
      </c>
      <c r="E155" s="147">
        <v>0</v>
      </c>
      <c r="F155" s="147">
        <v>0</v>
      </c>
      <c r="G155" s="147">
        <v>0</v>
      </c>
      <c r="H155" s="147">
        <v>0</v>
      </c>
      <c r="I155" s="147">
        <v>14613</v>
      </c>
      <c r="J155" s="147">
        <v>0</v>
      </c>
      <c r="K155" s="147">
        <v>0</v>
      </c>
      <c r="L155" s="147"/>
      <c r="M155" s="147"/>
      <c r="N155" s="147">
        <f t="shared" si="2"/>
        <v>14613</v>
      </c>
    </row>
    <row r="156" spans="1:14">
      <c r="A156" s="54" t="s">
        <v>146</v>
      </c>
      <c r="B156" s="146">
        <v>2135</v>
      </c>
      <c r="C156" s="146">
        <v>22000</v>
      </c>
      <c r="D156" s="146">
        <v>6105</v>
      </c>
      <c r="E156" s="146">
        <v>3095</v>
      </c>
      <c r="F156" s="146">
        <v>0</v>
      </c>
      <c r="G156" s="146">
        <v>3597</v>
      </c>
      <c r="H156" s="146">
        <v>0</v>
      </c>
      <c r="I156" s="146">
        <v>0</v>
      </c>
      <c r="J156" s="146">
        <v>79356</v>
      </c>
      <c r="K156" s="146">
        <v>7991</v>
      </c>
      <c r="L156" s="146"/>
      <c r="M156" s="146"/>
      <c r="N156" s="146">
        <f t="shared" si="2"/>
        <v>124279</v>
      </c>
    </row>
    <row r="157" spans="1:14">
      <c r="A157" s="148" t="s">
        <v>263</v>
      </c>
      <c r="B157" s="147">
        <v>0</v>
      </c>
      <c r="C157" s="147">
        <v>0</v>
      </c>
      <c r="D157" s="147">
        <v>0</v>
      </c>
      <c r="E157" s="147">
        <v>0</v>
      </c>
      <c r="F157" s="147">
        <v>0</v>
      </c>
      <c r="G157" s="147">
        <v>0</v>
      </c>
      <c r="H157" s="147">
        <v>0</v>
      </c>
      <c r="I157" s="147">
        <v>0</v>
      </c>
      <c r="J157" s="147">
        <v>0</v>
      </c>
      <c r="K157" s="147">
        <v>4378</v>
      </c>
      <c r="L157" s="147"/>
      <c r="M157" s="147"/>
      <c r="N157" s="147">
        <f t="shared" si="2"/>
        <v>4378</v>
      </c>
    </row>
    <row r="158" spans="1:14">
      <c r="A158" s="148" t="s">
        <v>222</v>
      </c>
      <c r="B158" s="147">
        <v>2025</v>
      </c>
      <c r="C158" s="147">
        <v>6750</v>
      </c>
      <c r="D158" s="147">
        <v>0</v>
      </c>
      <c r="E158" s="147">
        <v>0</v>
      </c>
      <c r="F158" s="147">
        <v>0</v>
      </c>
      <c r="G158" s="147">
        <v>2925</v>
      </c>
      <c r="H158" s="147">
        <v>0</v>
      </c>
      <c r="I158" s="147">
        <v>0</v>
      </c>
      <c r="J158" s="147">
        <v>14850</v>
      </c>
      <c r="K158" s="147">
        <v>0</v>
      </c>
      <c r="L158" s="147"/>
      <c r="M158" s="147"/>
      <c r="N158" s="147">
        <f t="shared" si="2"/>
        <v>26550</v>
      </c>
    </row>
    <row r="159" spans="1:14">
      <c r="A159" s="148" t="s">
        <v>223</v>
      </c>
      <c r="B159" s="147">
        <v>110</v>
      </c>
      <c r="C159" s="147">
        <v>0</v>
      </c>
      <c r="D159" s="147">
        <v>6105</v>
      </c>
      <c r="E159" s="147">
        <v>3095</v>
      </c>
      <c r="F159" s="147">
        <v>0</v>
      </c>
      <c r="G159" s="147">
        <v>0</v>
      </c>
      <c r="H159" s="147">
        <v>0</v>
      </c>
      <c r="I159" s="147">
        <v>0</v>
      </c>
      <c r="J159" s="147">
        <v>0</v>
      </c>
      <c r="K159" s="147">
        <v>631</v>
      </c>
      <c r="L159" s="147"/>
      <c r="M159" s="147"/>
      <c r="N159" s="147">
        <f t="shared" si="2"/>
        <v>9941</v>
      </c>
    </row>
    <row r="160" spans="1:14">
      <c r="A160" s="148" t="s">
        <v>224</v>
      </c>
      <c r="B160" s="147">
        <v>0</v>
      </c>
      <c r="C160" s="147">
        <v>15250</v>
      </c>
      <c r="D160" s="147">
        <v>0</v>
      </c>
      <c r="E160" s="147">
        <v>0</v>
      </c>
      <c r="F160" s="147">
        <v>0</v>
      </c>
      <c r="G160" s="147">
        <v>0</v>
      </c>
      <c r="H160" s="147">
        <v>0</v>
      </c>
      <c r="I160" s="147">
        <v>0</v>
      </c>
      <c r="J160" s="147">
        <v>0</v>
      </c>
      <c r="K160" s="147">
        <v>999</v>
      </c>
      <c r="L160" s="147"/>
      <c r="M160" s="147"/>
      <c r="N160" s="147">
        <f t="shared" si="2"/>
        <v>16249</v>
      </c>
    </row>
    <row r="161" spans="1:14">
      <c r="A161" s="148" t="s">
        <v>243</v>
      </c>
      <c r="B161" s="147">
        <v>0</v>
      </c>
      <c r="C161" s="147">
        <v>0</v>
      </c>
      <c r="D161" s="147">
        <v>0</v>
      </c>
      <c r="E161" s="147">
        <v>0</v>
      </c>
      <c r="F161" s="147">
        <v>0</v>
      </c>
      <c r="G161" s="147">
        <v>0</v>
      </c>
      <c r="H161" s="147">
        <v>0</v>
      </c>
      <c r="I161" s="147">
        <v>0</v>
      </c>
      <c r="J161" s="147">
        <v>0</v>
      </c>
      <c r="K161" s="147">
        <v>1983</v>
      </c>
      <c r="L161" s="147"/>
      <c r="M161" s="147"/>
      <c r="N161" s="147">
        <f t="shared" si="2"/>
        <v>1983</v>
      </c>
    </row>
    <row r="162" spans="1:14">
      <c r="A162" s="148" t="s">
        <v>260</v>
      </c>
      <c r="B162" s="147">
        <v>0</v>
      </c>
      <c r="C162" s="147">
        <v>0</v>
      </c>
      <c r="D162" s="147">
        <v>0</v>
      </c>
      <c r="E162" s="147">
        <v>0</v>
      </c>
      <c r="F162" s="147">
        <v>0</v>
      </c>
      <c r="G162" s="147">
        <v>672</v>
      </c>
      <c r="H162" s="147">
        <v>0</v>
      </c>
      <c r="I162" s="147">
        <v>0</v>
      </c>
      <c r="J162" s="147">
        <v>64506</v>
      </c>
      <c r="K162" s="147">
        <v>0</v>
      </c>
      <c r="L162" s="147"/>
      <c r="M162" s="147"/>
      <c r="N162" s="147">
        <f t="shared" si="2"/>
        <v>65178</v>
      </c>
    </row>
    <row r="163" spans="1:14">
      <c r="A163" s="54" t="s">
        <v>151</v>
      </c>
      <c r="B163" s="146">
        <v>0</v>
      </c>
      <c r="C163" s="146">
        <v>0</v>
      </c>
      <c r="D163" s="146">
        <v>0</v>
      </c>
      <c r="E163" s="146">
        <v>0</v>
      </c>
      <c r="F163" s="146">
        <v>9117</v>
      </c>
      <c r="G163" s="146">
        <v>0</v>
      </c>
      <c r="H163" s="146">
        <v>0</v>
      </c>
      <c r="I163" s="146">
        <v>1303</v>
      </c>
      <c r="J163" s="146">
        <v>0</v>
      </c>
      <c r="K163" s="146">
        <v>0</v>
      </c>
      <c r="L163" s="146"/>
      <c r="M163" s="146"/>
      <c r="N163" s="146">
        <f t="shared" si="2"/>
        <v>10420</v>
      </c>
    </row>
    <row r="164" spans="1:14">
      <c r="A164" s="148" t="s">
        <v>221</v>
      </c>
      <c r="B164" s="147">
        <v>0</v>
      </c>
      <c r="C164" s="147">
        <v>0</v>
      </c>
      <c r="D164" s="147">
        <v>0</v>
      </c>
      <c r="E164" s="147">
        <v>0</v>
      </c>
      <c r="F164" s="147">
        <v>0</v>
      </c>
      <c r="G164" s="147">
        <v>0</v>
      </c>
      <c r="H164" s="147">
        <v>0</v>
      </c>
      <c r="I164" s="147">
        <v>0</v>
      </c>
      <c r="J164" s="147">
        <v>0</v>
      </c>
      <c r="K164" s="147">
        <v>0</v>
      </c>
      <c r="L164" s="147"/>
      <c r="M164" s="147"/>
      <c r="N164" s="147">
        <f t="shared" si="2"/>
        <v>0</v>
      </c>
    </row>
    <row r="165" spans="1:14">
      <c r="A165" s="148" t="s">
        <v>225</v>
      </c>
      <c r="B165" s="147">
        <v>0</v>
      </c>
      <c r="C165" s="147">
        <v>0</v>
      </c>
      <c r="D165" s="147">
        <v>0</v>
      </c>
      <c r="E165" s="147">
        <v>0</v>
      </c>
      <c r="F165" s="147">
        <v>9117</v>
      </c>
      <c r="G165" s="147">
        <v>0</v>
      </c>
      <c r="H165" s="147">
        <v>0</v>
      </c>
      <c r="I165" s="147">
        <v>0</v>
      </c>
      <c r="J165" s="147">
        <v>0</v>
      </c>
      <c r="K165" s="147">
        <v>0</v>
      </c>
      <c r="L165" s="147"/>
      <c r="M165" s="147"/>
      <c r="N165" s="147">
        <f t="shared" si="2"/>
        <v>9117</v>
      </c>
    </row>
    <row r="166" spans="1:14">
      <c r="A166" s="148" t="s">
        <v>230</v>
      </c>
      <c r="B166" s="147">
        <v>0</v>
      </c>
      <c r="C166" s="147">
        <v>0</v>
      </c>
      <c r="D166" s="147">
        <v>0</v>
      </c>
      <c r="E166" s="147">
        <v>0</v>
      </c>
      <c r="F166" s="147">
        <v>0</v>
      </c>
      <c r="G166" s="147">
        <v>0</v>
      </c>
      <c r="H166" s="147">
        <v>0</v>
      </c>
      <c r="I166" s="147">
        <v>1303</v>
      </c>
      <c r="J166" s="147">
        <v>0</v>
      </c>
      <c r="K166" s="147">
        <v>0</v>
      </c>
      <c r="L166" s="147"/>
      <c r="M166" s="147"/>
      <c r="N166" s="147">
        <f t="shared" si="2"/>
        <v>1303</v>
      </c>
    </row>
    <row r="167" spans="1:14">
      <c r="A167" s="54" t="s">
        <v>147</v>
      </c>
      <c r="B167" s="146">
        <v>3532</v>
      </c>
      <c r="C167" s="146">
        <v>1964</v>
      </c>
      <c r="D167" s="146">
        <v>61491</v>
      </c>
      <c r="E167" s="146">
        <v>620</v>
      </c>
      <c r="F167" s="146">
        <v>1622</v>
      </c>
      <c r="G167" s="146">
        <v>2630</v>
      </c>
      <c r="H167" s="146">
        <v>15681</v>
      </c>
      <c r="I167" s="146">
        <v>3857</v>
      </c>
      <c r="J167" s="146">
        <v>2811</v>
      </c>
      <c r="K167" s="146">
        <v>23429</v>
      </c>
      <c r="L167" s="146"/>
      <c r="M167" s="146"/>
      <c r="N167" s="146">
        <f t="shared" si="2"/>
        <v>117637</v>
      </c>
    </row>
    <row r="168" spans="1:14">
      <c r="A168" s="148" t="s">
        <v>263</v>
      </c>
      <c r="B168" s="147">
        <v>0</v>
      </c>
      <c r="C168" s="147">
        <v>0</v>
      </c>
      <c r="D168" s="147">
        <v>0</v>
      </c>
      <c r="E168" s="147">
        <v>0</v>
      </c>
      <c r="F168" s="147">
        <v>0</v>
      </c>
      <c r="G168" s="147">
        <v>0</v>
      </c>
      <c r="H168" s="147">
        <v>0</v>
      </c>
      <c r="I168" s="147">
        <v>0</v>
      </c>
      <c r="J168" s="147">
        <v>0</v>
      </c>
      <c r="K168" s="147">
        <v>0</v>
      </c>
      <c r="L168" s="147"/>
      <c r="M168" s="147"/>
      <c r="N168" s="147">
        <f t="shared" si="2"/>
        <v>0</v>
      </c>
    </row>
    <row r="169" spans="1:14">
      <c r="A169" s="148" t="s">
        <v>223</v>
      </c>
      <c r="B169" s="147">
        <v>580</v>
      </c>
      <c r="C169" s="147">
        <v>0</v>
      </c>
      <c r="D169" s="147">
        <v>60694</v>
      </c>
      <c r="E169" s="147">
        <v>0</v>
      </c>
      <c r="F169" s="147">
        <v>0</v>
      </c>
      <c r="G169" s="147">
        <v>616</v>
      </c>
      <c r="H169" s="147">
        <v>561</v>
      </c>
      <c r="I169" s="147">
        <v>584</v>
      </c>
      <c r="J169" s="147">
        <v>613</v>
      </c>
      <c r="K169" s="147">
        <v>240</v>
      </c>
      <c r="L169" s="147"/>
      <c r="M169" s="147"/>
      <c r="N169" s="147">
        <f t="shared" si="2"/>
        <v>63888</v>
      </c>
    </row>
    <row r="170" spans="1:14">
      <c r="A170" s="148" t="s">
        <v>224</v>
      </c>
      <c r="B170" s="147">
        <v>0</v>
      </c>
      <c r="C170" s="147">
        <v>0</v>
      </c>
      <c r="D170" s="147">
        <v>0</v>
      </c>
      <c r="E170" s="147">
        <v>0</v>
      </c>
      <c r="F170" s="147">
        <v>0</v>
      </c>
      <c r="G170" s="147">
        <v>0</v>
      </c>
      <c r="H170" s="147">
        <v>0</v>
      </c>
      <c r="I170" s="147">
        <v>0</v>
      </c>
      <c r="J170" s="147">
        <v>324</v>
      </c>
      <c r="K170" s="147">
        <v>0</v>
      </c>
      <c r="L170" s="147"/>
      <c r="M170" s="147"/>
      <c r="N170" s="147">
        <f t="shared" si="2"/>
        <v>324</v>
      </c>
    </row>
    <row r="171" spans="1:14">
      <c r="A171" s="148" t="s">
        <v>228</v>
      </c>
      <c r="B171" s="147">
        <v>592</v>
      </c>
      <c r="C171" s="147">
        <v>381</v>
      </c>
      <c r="D171" s="147">
        <v>381</v>
      </c>
      <c r="E171" s="147">
        <v>0</v>
      </c>
      <c r="F171" s="147">
        <v>920</v>
      </c>
      <c r="G171" s="147">
        <v>362</v>
      </c>
      <c r="H171" s="147">
        <v>813</v>
      </c>
      <c r="I171" s="147">
        <v>922</v>
      </c>
      <c r="J171" s="147">
        <v>228</v>
      </c>
      <c r="K171" s="147">
        <v>1745</v>
      </c>
      <c r="L171" s="147"/>
      <c r="M171" s="147"/>
      <c r="N171" s="147">
        <f t="shared" si="2"/>
        <v>6344</v>
      </c>
    </row>
    <row r="172" spans="1:14">
      <c r="A172" s="148" t="s">
        <v>243</v>
      </c>
      <c r="B172" s="147">
        <v>694</v>
      </c>
      <c r="C172" s="147">
        <v>0</v>
      </c>
      <c r="D172" s="147">
        <v>0</v>
      </c>
      <c r="E172" s="147">
        <v>0</v>
      </c>
      <c r="F172" s="147">
        <v>0</v>
      </c>
      <c r="G172" s="147">
        <v>0</v>
      </c>
      <c r="H172" s="147">
        <v>0</v>
      </c>
      <c r="I172" s="147">
        <v>0</v>
      </c>
      <c r="J172" s="147">
        <v>0</v>
      </c>
      <c r="K172" s="147">
        <v>1688</v>
      </c>
      <c r="L172" s="147"/>
      <c r="M172" s="147"/>
      <c r="N172" s="147">
        <f t="shared" si="2"/>
        <v>2382</v>
      </c>
    </row>
    <row r="173" spans="1:14">
      <c r="A173" s="148" t="s">
        <v>260</v>
      </c>
      <c r="B173" s="147">
        <v>1666</v>
      </c>
      <c r="C173" s="147">
        <v>1583</v>
      </c>
      <c r="D173" s="147">
        <v>416</v>
      </c>
      <c r="E173" s="147">
        <v>620</v>
      </c>
      <c r="F173" s="147">
        <v>702</v>
      </c>
      <c r="G173" s="147">
        <v>1652</v>
      </c>
      <c r="H173" s="147">
        <v>14307</v>
      </c>
      <c r="I173" s="147">
        <v>2351</v>
      </c>
      <c r="J173" s="147">
        <v>1646</v>
      </c>
      <c r="K173" s="147">
        <v>19756</v>
      </c>
      <c r="L173" s="147"/>
      <c r="M173" s="147"/>
      <c r="N173" s="147">
        <f t="shared" si="2"/>
        <v>44699</v>
      </c>
    </row>
    <row r="174" spans="1:14">
      <c r="A174" s="54" t="s">
        <v>125</v>
      </c>
      <c r="B174" s="146">
        <v>5216366</v>
      </c>
      <c r="C174" s="146">
        <v>4473320</v>
      </c>
      <c r="D174" s="146">
        <v>3145594</v>
      </c>
      <c r="E174" s="146">
        <v>3807440</v>
      </c>
      <c r="F174" s="146">
        <v>2956083</v>
      </c>
      <c r="G174" s="146">
        <v>3774912</v>
      </c>
      <c r="H174" s="146">
        <v>3106866</v>
      </c>
      <c r="I174" s="146">
        <v>3843777</v>
      </c>
      <c r="J174" s="146">
        <v>4742301</v>
      </c>
      <c r="K174" s="146">
        <v>5114467</v>
      </c>
      <c r="L174" s="146"/>
      <c r="M174" s="146"/>
      <c r="N174" s="146">
        <f t="shared" si="2"/>
        <v>40181126</v>
      </c>
    </row>
  </sheetData>
  <pageMargins left="0.25" right="0.25" top="0.25" bottom="0.25" header="0.05" footer="0.05"/>
  <pageSetup scale="63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B70"/>
  <sheetViews>
    <sheetView tabSelected="1" zoomScaleNormal="100" zoomScaleSheetLayoutView="100" workbookViewId="0">
      <pane xSplit="2" ySplit="2" topLeftCell="G37" activePane="bottomRight" state="frozen"/>
      <selection sqref="A1:P275"/>
      <selection pane="topRight" sqref="A1:P275"/>
      <selection pane="bottomLeft" sqref="A1:P275"/>
      <selection pane="bottomRight" sqref="A1:P275"/>
    </sheetView>
  </sheetViews>
  <sheetFormatPr defaultColWidth="8.85546875" defaultRowHeight="14.25"/>
  <cols>
    <col min="1" max="1" width="7.42578125" style="8" bestFit="1" customWidth="1"/>
    <col min="2" max="2" width="15.140625" style="8" customWidth="1"/>
    <col min="3" max="3" width="24.42578125" style="8" customWidth="1"/>
    <col min="4" max="4" width="26.85546875" style="8" bestFit="1" customWidth="1"/>
    <col min="5" max="5" width="12.42578125" style="8" bestFit="1" customWidth="1"/>
    <col min="6" max="6" width="12.5703125" style="8" customWidth="1"/>
    <col min="7" max="7" width="11.85546875" style="8" customWidth="1"/>
    <col min="8" max="8" width="11" style="8" customWidth="1"/>
    <col min="9" max="9" width="12" style="1" customWidth="1"/>
    <col min="10" max="10" width="11.42578125" style="1" customWidth="1"/>
    <col min="11" max="11" width="12.42578125" style="1" customWidth="1"/>
    <col min="12" max="12" width="11.42578125" style="77" customWidth="1"/>
    <col min="13" max="15" width="10" style="77" customWidth="1"/>
    <col min="16" max="16" width="10.28515625" style="77" customWidth="1"/>
    <col min="17" max="17" width="6.85546875" style="77" customWidth="1"/>
    <col min="18" max="18" width="15.28515625" style="9" customWidth="1"/>
    <col min="19" max="19" width="7.85546875" style="1" bestFit="1" customWidth="1"/>
    <col min="20" max="20" width="10.5703125" style="1" bestFit="1" customWidth="1"/>
    <col min="21" max="16384" width="8.85546875" style="1"/>
  </cols>
  <sheetData>
    <row r="1" spans="1:27" ht="20.25">
      <c r="A1" s="161" t="s">
        <v>122</v>
      </c>
      <c r="B1" s="162"/>
      <c r="C1" s="163"/>
      <c r="D1" s="163"/>
      <c r="E1" s="163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5"/>
    </row>
    <row r="2" spans="1:27" s="4" customFormat="1" ht="42.75">
      <c r="A2" s="33" t="s">
        <v>32</v>
      </c>
      <c r="B2" s="33" t="s">
        <v>31</v>
      </c>
      <c r="C2" s="33" t="s">
        <v>30</v>
      </c>
      <c r="D2" s="34" t="s">
        <v>112</v>
      </c>
      <c r="E2" s="35" t="s">
        <v>28</v>
      </c>
      <c r="F2" s="36" t="s">
        <v>118</v>
      </c>
      <c r="G2" s="36" t="s">
        <v>119</v>
      </c>
      <c r="H2" s="36" t="s">
        <v>120</v>
      </c>
      <c r="I2" s="36" t="s">
        <v>152</v>
      </c>
      <c r="J2" s="36" t="s">
        <v>121</v>
      </c>
      <c r="K2" s="36" t="s">
        <v>153</v>
      </c>
      <c r="L2" s="36" t="s">
        <v>154</v>
      </c>
      <c r="M2" s="36" t="s">
        <v>155</v>
      </c>
      <c r="N2" s="119" t="s">
        <v>267</v>
      </c>
      <c r="O2" s="119" t="s">
        <v>268</v>
      </c>
      <c r="P2" s="36" t="s">
        <v>157</v>
      </c>
      <c r="Q2" s="36" t="s">
        <v>158</v>
      </c>
      <c r="R2" s="59" t="s">
        <v>113</v>
      </c>
      <c r="S2" s="61" t="s">
        <v>117</v>
      </c>
      <c r="T2" s="6"/>
      <c r="U2" s="6"/>
      <c r="V2" s="6"/>
      <c r="W2" s="6"/>
      <c r="X2" s="6"/>
      <c r="Y2" s="6"/>
      <c r="Z2" s="6"/>
      <c r="AA2" s="6"/>
    </row>
    <row r="3" spans="1:27" s="4" customFormat="1" ht="16.350000000000001" customHeight="1">
      <c r="A3" s="37"/>
      <c r="B3" s="37"/>
      <c r="C3" s="37"/>
      <c r="D3" s="37"/>
      <c r="E3" s="38"/>
      <c r="F3" s="38"/>
      <c r="G3" s="38"/>
      <c r="H3" s="38"/>
      <c r="I3" s="39"/>
      <c r="J3" s="39"/>
      <c r="K3" s="56"/>
      <c r="L3" s="56"/>
      <c r="M3" s="89"/>
      <c r="N3" s="89"/>
      <c r="O3" s="89"/>
      <c r="P3" s="89"/>
      <c r="Q3" s="89"/>
      <c r="R3" s="56"/>
      <c r="S3" s="62"/>
      <c r="T3" s="5"/>
      <c r="U3" s="5"/>
      <c r="V3" s="5"/>
      <c r="W3" s="5"/>
      <c r="X3" s="5"/>
      <c r="Y3" s="5"/>
      <c r="Z3" s="5"/>
      <c r="AA3" s="5"/>
    </row>
    <row r="4" spans="1:27">
      <c r="A4" s="32" t="s">
        <v>17</v>
      </c>
      <c r="B4" s="32" t="s">
        <v>6</v>
      </c>
      <c r="C4" s="32" t="s">
        <v>26</v>
      </c>
      <c r="D4" s="32" t="s">
        <v>3</v>
      </c>
      <c r="E4" s="40">
        <v>5678117</v>
      </c>
      <c r="F4" s="40">
        <v>0</v>
      </c>
      <c r="G4" s="40">
        <v>0</v>
      </c>
      <c r="H4" s="40"/>
      <c r="I4" s="41">
        <v>0</v>
      </c>
      <c r="J4" s="41"/>
      <c r="K4" s="57"/>
      <c r="L4" s="57"/>
      <c r="M4" s="90"/>
      <c r="N4" s="90">
        <v>0</v>
      </c>
      <c r="O4" s="57">
        <v>0</v>
      </c>
      <c r="P4" s="57">
        <f>+$R4-SUM($F4:O4)</f>
        <v>0</v>
      </c>
      <c r="Q4" s="90"/>
      <c r="R4" s="57">
        <v>0</v>
      </c>
      <c r="S4" s="62"/>
      <c r="T4" s="2"/>
      <c r="U4" s="2"/>
      <c r="V4" s="2"/>
      <c r="W4" s="2"/>
      <c r="X4" s="2"/>
      <c r="Y4" s="2"/>
      <c r="Z4" s="2"/>
      <c r="AA4" s="2"/>
    </row>
    <row r="5" spans="1:27">
      <c r="A5" s="32" t="s">
        <v>17</v>
      </c>
      <c r="B5" s="32" t="s">
        <v>6</v>
      </c>
      <c r="C5" s="32" t="s">
        <v>26</v>
      </c>
      <c r="D5" s="32" t="s">
        <v>1</v>
      </c>
      <c r="E5" s="40">
        <v>1016723</v>
      </c>
      <c r="F5" s="40">
        <v>79461</v>
      </c>
      <c r="G5" s="40">
        <v>78383</v>
      </c>
      <c r="H5" s="40">
        <v>98367</v>
      </c>
      <c r="I5" s="41">
        <v>65783</v>
      </c>
      <c r="J5" s="41">
        <v>91350</v>
      </c>
      <c r="K5" s="57">
        <v>105667</v>
      </c>
      <c r="L5" s="57">
        <v>107460</v>
      </c>
      <c r="M5" s="57">
        <v>35636</v>
      </c>
      <c r="N5" s="57">
        <v>0</v>
      </c>
      <c r="O5" s="49">
        <v>225695</v>
      </c>
      <c r="P5" s="49">
        <f>+$R5-SUM($F5:O5)</f>
        <v>111173</v>
      </c>
      <c r="Q5" s="90"/>
      <c r="R5" s="114">
        <v>998975</v>
      </c>
      <c r="S5" s="62">
        <f>+R5/E5</f>
        <v>0.98254391805831087</v>
      </c>
      <c r="T5" s="2"/>
      <c r="U5" s="2"/>
      <c r="V5" s="2"/>
      <c r="W5" s="2"/>
      <c r="X5" s="2"/>
      <c r="Y5" s="2"/>
      <c r="Z5" s="2"/>
      <c r="AA5" s="2"/>
    </row>
    <row r="6" spans="1:27" s="16" customFormat="1">
      <c r="A6" s="42" t="s">
        <v>17</v>
      </c>
      <c r="B6" s="42" t="s">
        <v>6</v>
      </c>
      <c r="C6" s="42" t="s">
        <v>26</v>
      </c>
      <c r="D6" s="43" t="s">
        <v>113</v>
      </c>
      <c r="E6" s="44">
        <v>6694840</v>
      </c>
      <c r="F6" s="44">
        <v>79461</v>
      </c>
      <c r="G6" s="44">
        <v>78383</v>
      </c>
      <c r="H6" s="44">
        <v>98367</v>
      </c>
      <c r="I6" s="44">
        <v>65783</v>
      </c>
      <c r="J6" s="44">
        <f>+J5</f>
        <v>91350</v>
      </c>
      <c r="K6" s="44">
        <v>105667</v>
      </c>
      <c r="L6" s="44">
        <v>107460</v>
      </c>
      <c r="M6" s="44">
        <v>35636</v>
      </c>
      <c r="N6" s="44">
        <v>0</v>
      </c>
      <c r="O6" s="44">
        <v>225695</v>
      </c>
      <c r="P6" s="44">
        <f>+$R6-SUM($F6:O6)</f>
        <v>111173</v>
      </c>
      <c r="Q6" s="91"/>
      <c r="R6" s="44">
        <f>+R5+R4</f>
        <v>998975</v>
      </c>
      <c r="S6" s="63">
        <f>+R6/E6</f>
        <v>0.14921566460139452</v>
      </c>
      <c r="T6" s="15"/>
      <c r="U6" s="15"/>
      <c r="V6" s="15"/>
      <c r="W6" s="15"/>
      <c r="X6" s="15"/>
      <c r="Y6" s="15"/>
      <c r="Z6" s="15"/>
      <c r="AA6" s="15"/>
    </row>
    <row r="7" spans="1:27">
      <c r="A7" s="32"/>
      <c r="B7" s="32"/>
      <c r="C7" s="32"/>
      <c r="D7" s="32"/>
      <c r="E7" s="40"/>
      <c r="F7" s="40"/>
      <c r="G7" s="40"/>
      <c r="H7" s="40"/>
      <c r="I7" s="41">
        <v>0</v>
      </c>
      <c r="J7" s="41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f>+$R7-SUM($F7:O7)</f>
        <v>0</v>
      </c>
      <c r="Q7" s="90"/>
      <c r="R7" s="57"/>
      <c r="S7" s="62"/>
      <c r="T7" s="2"/>
      <c r="U7" s="2"/>
      <c r="V7" s="2"/>
      <c r="W7" s="2"/>
      <c r="X7" s="2"/>
      <c r="Y7" s="2"/>
      <c r="Z7" s="2"/>
      <c r="AA7" s="2"/>
    </row>
    <row r="8" spans="1:27">
      <c r="A8" s="32" t="s">
        <v>17</v>
      </c>
      <c r="B8" s="32" t="s">
        <v>25</v>
      </c>
      <c r="C8" s="32" t="s">
        <v>24</v>
      </c>
      <c r="D8" s="32" t="s">
        <v>1</v>
      </c>
      <c r="E8" s="40">
        <v>99500</v>
      </c>
      <c r="F8" s="40"/>
      <c r="G8" s="40">
        <v>0</v>
      </c>
      <c r="H8" s="40"/>
      <c r="I8" s="41">
        <v>75</v>
      </c>
      <c r="J8" s="41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f>+$R8-SUM($F8:O8)</f>
        <v>0</v>
      </c>
      <c r="Q8" s="90"/>
      <c r="R8" s="57">
        <v>75</v>
      </c>
      <c r="S8" s="64">
        <f>+R8/E8</f>
        <v>7.537688442211055E-4</v>
      </c>
      <c r="T8" s="2"/>
      <c r="U8" s="2"/>
      <c r="V8" s="2"/>
      <c r="W8" s="2"/>
      <c r="X8" s="2"/>
      <c r="Y8" s="2"/>
      <c r="Z8" s="2"/>
      <c r="AA8" s="2"/>
    </row>
    <row r="9" spans="1:27">
      <c r="A9" s="32"/>
      <c r="B9" s="32"/>
      <c r="C9" s="32"/>
      <c r="D9" s="32"/>
      <c r="E9" s="40"/>
      <c r="F9" s="40"/>
      <c r="G9" s="40"/>
      <c r="H9" s="40"/>
      <c r="I9" s="41">
        <v>0</v>
      </c>
      <c r="J9" s="41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f>+$R9-SUM($F9:O9)</f>
        <v>0</v>
      </c>
      <c r="Q9" s="90"/>
      <c r="R9" s="57"/>
      <c r="S9" s="62"/>
      <c r="T9" s="2"/>
      <c r="U9" s="2"/>
      <c r="V9" s="2"/>
      <c r="W9" s="2"/>
      <c r="X9" s="2"/>
      <c r="Y9" s="2"/>
      <c r="Z9" s="2"/>
      <c r="AA9" s="2"/>
    </row>
    <row r="10" spans="1:27">
      <c r="A10" s="32" t="s">
        <v>17</v>
      </c>
      <c r="B10" s="32" t="s">
        <v>23</v>
      </c>
      <c r="C10" s="32" t="s">
        <v>22</v>
      </c>
      <c r="D10" s="32" t="s">
        <v>4</v>
      </c>
      <c r="E10" s="40">
        <v>1016046</v>
      </c>
      <c r="F10" s="40">
        <v>3840</v>
      </c>
      <c r="G10" s="40">
        <v>0</v>
      </c>
      <c r="H10" s="40"/>
      <c r="I10" s="41">
        <v>40440</v>
      </c>
      <c r="J10" s="41">
        <v>30720</v>
      </c>
      <c r="K10" s="57">
        <v>0</v>
      </c>
      <c r="L10" s="57">
        <v>19200</v>
      </c>
      <c r="M10" s="57">
        <v>46080</v>
      </c>
      <c r="N10" s="57">
        <v>0</v>
      </c>
      <c r="O10" s="57">
        <v>30</v>
      </c>
      <c r="P10" s="57">
        <f>+$R10-SUM($F10:O10)</f>
        <v>30720</v>
      </c>
      <c r="Q10" s="90"/>
      <c r="R10" s="57">
        <v>171030</v>
      </c>
      <c r="S10" s="62">
        <f>+R10/E10</f>
        <v>0.16832899297866435</v>
      </c>
      <c r="T10" s="2"/>
      <c r="U10" s="2"/>
      <c r="V10" s="2"/>
      <c r="W10" s="2"/>
      <c r="X10" s="2"/>
      <c r="Y10" s="2"/>
      <c r="Z10" s="2"/>
      <c r="AA10" s="2"/>
    </row>
    <row r="11" spans="1:27">
      <c r="A11" s="32" t="s">
        <v>17</v>
      </c>
      <c r="B11" s="32" t="s">
        <v>23</v>
      </c>
      <c r="C11" s="32" t="s">
        <v>22</v>
      </c>
      <c r="D11" s="45" t="s">
        <v>123</v>
      </c>
      <c r="E11" s="40">
        <v>154221</v>
      </c>
      <c r="F11" s="40">
        <v>39432</v>
      </c>
      <c r="G11" s="40">
        <v>104183</v>
      </c>
      <c r="H11" s="40">
        <v>10606</v>
      </c>
      <c r="I11" s="41">
        <v>0</v>
      </c>
      <c r="J11" s="41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f>+$R11-SUM($F11:O11)</f>
        <v>0</v>
      </c>
      <c r="Q11" s="90"/>
      <c r="R11" s="57">
        <v>154221</v>
      </c>
      <c r="S11" s="62">
        <f>+R11/E11</f>
        <v>1</v>
      </c>
      <c r="T11" s="2"/>
      <c r="U11" s="2"/>
      <c r="V11" s="2"/>
      <c r="W11" s="2"/>
      <c r="X11" s="2"/>
      <c r="Y11" s="2"/>
      <c r="Z11" s="2"/>
      <c r="AA11" s="2"/>
    </row>
    <row r="12" spans="1:27">
      <c r="A12" s="32" t="s">
        <v>17</v>
      </c>
      <c r="B12" s="32" t="s">
        <v>23</v>
      </c>
      <c r="C12" s="32" t="s">
        <v>22</v>
      </c>
      <c r="D12" s="32" t="s">
        <v>1</v>
      </c>
      <c r="E12" s="40">
        <v>2934733</v>
      </c>
      <c r="F12" s="40">
        <v>775254</v>
      </c>
      <c r="G12" s="40">
        <v>687583</v>
      </c>
      <c r="H12" s="40">
        <v>184611</v>
      </c>
      <c r="I12" s="41">
        <v>388677</v>
      </c>
      <c r="J12" s="41">
        <v>331986</v>
      </c>
      <c r="K12" s="57">
        <v>526670</v>
      </c>
      <c r="L12" s="57">
        <v>39952</v>
      </c>
      <c r="M12" s="57">
        <v>0</v>
      </c>
      <c r="N12" s="57">
        <v>0</v>
      </c>
      <c r="O12" s="49">
        <v>0</v>
      </c>
      <c r="P12" s="49">
        <f>+$R12-SUM($F12:O12)</f>
        <v>0</v>
      </c>
      <c r="Q12" s="90"/>
      <c r="R12" s="57">
        <v>2934733</v>
      </c>
      <c r="S12" s="62">
        <f>+R12/E12</f>
        <v>1</v>
      </c>
      <c r="T12" s="2"/>
      <c r="U12" s="2"/>
      <c r="V12" s="2"/>
      <c r="W12" s="2"/>
      <c r="X12" s="2"/>
      <c r="Y12" s="2"/>
      <c r="Z12" s="2"/>
      <c r="AA12" s="2"/>
    </row>
    <row r="13" spans="1:27" s="16" customFormat="1">
      <c r="A13" s="42" t="s">
        <v>17</v>
      </c>
      <c r="B13" s="42" t="s">
        <v>23</v>
      </c>
      <c r="C13" s="42" t="s">
        <v>22</v>
      </c>
      <c r="D13" s="43" t="s">
        <v>113</v>
      </c>
      <c r="E13" s="44">
        <v>4105000</v>
      </c>
      <c r="F13" s="44">
        <f>SUM(F10:F12)</f>
        <v>818526</v>
      </c>
      <c r="G13" s="44">
        <f t="shared" ref="G13:J13" si="0">SUM(G10:G12)</f>
        <v>791766</v>
      </c>
      <c r="H13" s="44">
        <f t="shared" si="0"/>
        <v>195217</v>
      </c>
      <c r="I13" s="44">
        <f t="shared" si="0"/>
        <v>429117</v>
      </c>
      <c r="J13" s="44">
        <f t="shared" si="0"/>
        <v>362706</v>
      </c>
      <c r="K13" s="44">
        <v>526670</v>
      </c>
      <c r="L13" s="44">
        <v>59152</v>
      </c>
      <c r="M13" s="44">
        <v>46080</v>
      </c>
      <c r="N13" s="44">
        <v>0</v>
      </c>
      <c r="O13" s="44">
        <v>30</v>
      </c>
      <c r="P13" s="44">
        <f>+$R13-SUM($F13:O13)</f>
        <v>30720</v>
      </c>
      <c r="Q13" s="91"/>
      <c r="R13" s="44">
        <f>SUM(R10:R12)</f>
        <v>3259984</v>
      </c>
      <c r="S13" s="63">
        <f>+R13/E13</f>
        <v>0.79414957369062122</v>
      </c>
      <c r="T13" s="15"/>
      <c r="U13" s="15"/>
      <c r="V13" s="15"/>
      <c r="W13" s="15"/>
      <c r="X13" s="15"/>
      <c r="Y13" s="15"/>
      <c r="Z13" s="15"/>
      <c r="AA13" s="15"/>
    </row>
    <row r="14" spans="1:27">
      <c r="A14" s="32"/>
      <c r="B14" s="32"/>
      <c r="C14" s="32"/>
      <c r="D14" s="32"/>
      <c r="E14" s="40"/>
      <c r="F14" s="40"/>
      <c r="G14" s="40"/>
      <c r="H14" s="40"/>
      <c r="I14" s="41">
        <v>0</v>
      </c>
      <c r="J14" s="41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f>+$R14-SUM($F14:O14)</f>
        <v>0</v>
      </c>
      <c r="Q14" s="90"/>
      <c r="R14" s="57"/>
      <c r="S14" s="62"/>
      <c r="T14" s="2"/>
      <c r="U14" s="2"/>
      <c r="V14" s="2"/>
      <c r="W14" s="2"/>
      <c r="X14" s="2"/>
      <c r="Y14" s="2"/>
      <c r="Z14" s="2"/>
      <c r="AA14" s="2"/>
    </row>
    <row r="15" spans="1:27">
      <c r="A15" s="32" t="s">
        <v>17</v>
      </c>
      <c r="B15" s="32" t="s">
        <v>20</v>
      </c>
      <c r="C15" s="32" t="s">
        <v>19</v>
      </c>
      <c r="D15" s="32" t="s">
        <v>21</v>
      </c>
      <c r="E15" s="40">
        <v>4415616</v>
      </c>
      <c r="F15" s="40">
        <v>1499874</v>
      </c>
      <c r="G15" s="40">
        <v>1116520</v>
      </c>
      <c r="H15" s="40">
        <v>1141224</v>
      </c>
      <c r="I15" s="41">
        <v>447681</v>
      </c>
      <c r="J15" s="41">
        <v>51620</v>
      </c>
      <c r="K15" s="57">
        <v>88583</v>
      </c>
      <c r="L15" s="57">
        <v>70114</v>
      </c>
      <c r="M15" s="57">
        <v>0</v>
      </c>
      <c r="N15" s="57">
        <v>0</v>
      </c>
      <c r="O15" s="57">
        <v>0</v>
      </c>
      <c r="P15" s="57">
        <f>+$R15-SUM($F15:O15)</f>
        <v>0</v>
      </c>
      <c r="Q15" s="90"/>
      <c r="R15" s="57">
        <v>4415616</v>
      </c>
      <c r="S15" s="62">
        <f>+R15/E15</f>
        <v>1</v>
      </c>
      <c r="T15" s="2"/>
      <c r="U15" s="2"/>
      <c r="V15" s="2"/>
      <c r="W15" s="2"/>
      <c r="X15" s="2"/>
      <c r="Y15" s="2"/>
      <c r="Z15" s="2"/>
      <c r="AA15" s="2"/>
    </row>
    <row r="16" spans="1:27">
      <c r="A16" s="32" t="s">
        <v>17</v>
      </c>
      <c r="B16" s="32" t="s">
        <v>20</v>
      </c>
      <c r="C16" s="32"/>
      <c r="D16" s="46" t="s">
        <v>103</v>
      </c>
      <c r="E16" s="40">
        <v>91625</v>
      </c>
      <c r="F16" s="40"/>
      <c r="G16" s="40">
        <v>0</v>
      </c>
      <c r="H16" s="40"/>
      <c r="I16" s="41">
        <v>0</v>
      </c>
      <c r="J16" s="41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f>+$R16-SUM($F16:O16)</f>
        <v>0</v>
      </c>
      <c r="Q16" s="90"/>
      <c r="R16" s="57"/>
      <c r="S16" s="62"/>
      <c r="T16" s="2"/>
      <c r="U16" s="2"/>
      <c r="V16" s="2"/>
      <c r="W16" s="2"/>
      <c r="X16" s="2"/>
      <c r="Y16" s="2"/>
      <c r="Z16" s="2"/>
      <c r="AA16" s="2"/>
    </row>
    <row r="17" spans="1:27">
      <c r="A17" s="32" t="s">
        <v>17</v>
      </c>
      <c r="B17" s="32" t="s">
        <v>20</v>
      </c>
      <c r="C17" s="32"/>
      <c r="D17" s="46" t="s">
        <v>104</v>
      </c>
      <c r="E17" s="40">
        <v>994274</v>
      </c>
      <c r="F17" s="40"/>
      <c r="G17" s="40">
        <v>55846</v>
      </c>
      <c r="H17" s="40">
        <v>37231</v>
      </c>
      <c r="I17" s="41">
        <v>18615</v>
      </c>
      <c r="J17" s="41">
        <v>39842</v>
      </c>
      <c r="K17" s="57">
        <v>19995</v>
      </c>
      <c r="L17" s="57">
        <v>39712</v>
      </c>
      <c r="M17" s="57">
        <v>19856</v>
      </c>
      <c r="N17" s="57">
        <v>0</v>
      </c>
      <c r="O17" s="57">
        <v>112549</v>
      </c>
      <c r="P17" s="57">
        <f>+$R17-SUM($F17:O17)</f>
        <v>0</v>
      </c>
      <c r="Q17" s="90"/>
      <c r="R17" s="57">
        <v>343646</v>
      </c>
      <c r="S17" s="62">
        <f>+R17/E17</f>
        <v>0.34562504903075009</v>
      </c>
      <c r="T17" s="2"/>
      <c r="U17" s="2"/>
      <c r="V17" s="2"/>
      <c r="W17" s="2"/>
      <c r="X17" s="2"/>
      <c r="Y17" s="2"/>
      <c r="Z17" s="2"/>
      <c r="AA17" s="2"/>
    </row>
    <row r="18" spans="1:27">
      <c r="A18" s="32" t="s">
        <v>17</v>
      </c>
      <c r="B18" s="32" t="s">
        <v>20</v>
      </c>
      <c r="C18" s="32"/>
      <c r="D18" s="46" t="s">
        <v>105</v>
      </c>
      <c r="E18" s="40">
        <v>31751</v>
      </c>
      <c r="F18" s="40"/>
      <c r="G18" s="40">
        <v>0</v>
      </c>
      <c r="H18" s="40"/>
      <c r="I18" s="41">
        <v>0</v>
      </c>
      <c r="J18" s="41">
        <v>0</v>
      </c>
      <c r="K18" s="57">
        <v>19856</v>
      </c>
      <c r="L18" s="57">
        <v>0</v>
      </c>
      <c r="M18" s="57">
        <v>0</v>
      </c>
      <c r="N18" s="57">
        <v>0</v>
      </c>
      <c r="O18" s="57">
        <v>0</v>
      </c>
      <c r="P18" s="57">
        <f>+$R18-SUM($F18:O18)</f>
        <v>0</v>
      </c>
      <c r="Q18" s="90"/>
      <c r="R18" s="57">
        <v>19856</v>
      </c>
      <c r="S18" s="62">
        <f>+R18/E18</f>
        <v>0.62536613020062359</v>
      </c>
      <c r="T18" s="2"/>
      <c r="U18" s="2"/>
      <c r="V18" s="2"/>
      <c r="W18" s="2"/>
      <c r="X18" s="2"/>
      <c r="Y18" s="2"/>
      <c r="Z18" s="2"/>
      <c r="AA18" s="2"/>
    </row>
    <row r="19" spans="1:27">
      <c r="A19" s="32" t="s">
        <v>17</v>
      </c>
      <c r="B19" s="32" t="s">
        <v>20</v>
      </c>
      <c r="C19" s="32"/>
      <c r="D19" s="46" t="s">
        <v>106</v>
      </c>
      <c r="E19" s="40">
        <v>2267</v>
      </c>
      <c r="F19" s="40"/>
      <c r="G19" s="40">
        <v>0</v>
      </c>
      <c r="H19" s="40"/>
      <c r="I19" s="41">
        <v>0</v>
      </c>
      <c r="J19" s="41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f>+$R19-SUM($F19:O19)</f>
        <v>0</v>
      </c>
      <c r="Q19" s="90"/>
      <c r="R19" s="57"/>
      <c r="S19" s="62"/>
      <c r="T19" s="2"/>
      <c r="U19" s="2"/>
      <c r="V19" s="2"/>
      <c r="W19" s="2"/>
      <c r="X19" s="2"/>
      <c r="Y19" s="2"/>
      <c r="Z19" s="2"/>
      <c r="AA19" s="2"/>
    </row>
    <row r="20" spans="1:27">
      <c r="A20" s="32" t="s">
        <v>17</v>
      </c>
      <c r="B20" s="32" t="s">
        <v>20</v>
      </c>
      <c r="C20" s="32"/>
      <c r="D20" s="46" t="s">
        <v>107</v>
      </c>
      <c r="E20" s="40">
        <v>9979</v>
      </c>
      <c r="F20" s="40"/>
      <c r="G20" s="40">
        <v>0</v>
      </c>
      <c r="H20" s="40"/>
      <c r="I20" s="41">
        <v>0</v>
      </c>
      <c r="J20" s="41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f>+$R20-SUM($F20:O20)</f>
        <v>0</v>
      </c>
      <c r="Q20" s="90"/>
      <c r="R20" s="57"/>
      <c r="S20" s="62"/>
      <c r="T20" s="2"/>
      <c r="U20" s="2"/>
      <c r="V20" s="2"/>
      <c r="W20" s="2"/>
      <c r="X20" s="2"/>
      <c r="Y20" s="2"/>
      <c r="Z20" s="2"/>
      <c r="AA20" s="2"/>
    </row>
    <row r="21" spans="1:27">
      <c r="A21" s="32" t="s">
        <v>17</v>
      </c>
      <c r="B21" s="32" t="s">
        <v>20</v>
      </c>
      <c r="C21" s="32"/>
      <c r="D21" s="46" t="s">
        <v>108</v>
      </c>
      <c r="E21" s="40">
        <v>605092</v>
      </c>
      <c r="F21" s="40"/>
      <c r="G21" s="40">
        <v>0</v>
      </c>
      <c r="H21" s="40"/>
      <c r="I21" s="41">
        <v>0</v>
      </c>
      <c r="J21" s="41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f>+$R21-SUM($F21:O21)</f>
        <v>0</v>
      </c>
      <c r="Q21" s="90"/>
      <c r="R21" s="57"/>
      <c r="S21" s="62"/>
      <c r="T21" s="2"/>
      <c r="U21" s="2"/>
      <c r="V21" s="2"/>
      <c r="W21" s="2"/>
      <c r="X21" s="2"/>
      <c r="Y21" s="2"/>
      <c r="Z21" s="2"/>
      <c r="AA21" s="2"/>
    </row>
    <row r="22" spans="1:27">
      <c r="A22" s="32" t="s">
        <v>17</v>
      </c>
      <c r="B22" s="32" t="s">
        <v>20</v>
      </c>
      <c r="C22" s="32"/>
      <c r="D22" s="46" t="s">
        <v>109</v>
      </c>
      <c r="E22" s="40">
        <v>4989</v>
      </c>
      <c r="F22" s="40"/>
      <c r="G22" s="40">
        <v>0</v>
      </c>
      <c r="H22" s="40"/>
      <c r="I22" s="41">
        <v>0</v>
      </c>
      <c r="J22" s="41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f>+$R22-SUM($F22:O22)</f>
        <v>0</v>
      </c>
      <c r="Q22" s="90"/>
      <c r="R22" s="57"/>
      <c r="S22" s="62"/>
      <c r="T22" s="2"/>
      <c r="U22" s="2"/>
      <c r="V22" s="2"/>
      <c r="W22" s="2"/>
      <c r="X22" s="2"/>
      <c r="Y22" s="2"/>
      <c r="Z22" s="2"/>
      <c r="AA22" s="2"/>
    </row>
    <row r="23" spans="1:27">
      <c r="A23" s="32" t="s">
        <v>17</v>
      </c>
      <c r="B23" s="32" t="s">
        <v>20</v>
      </c>
      <c r="C23" s="32"/>
      <c r="D23" s="46" t="s">
        <v>110</v>
      </c>
      <c r="E23" s="40">
        <v>153314</v>
      </c>
      <c r="F23" s="40"/>
      <c r="G23" s="40">
        <v>50099</v>
      </c>
      <c r="H23" s="40"/>
      <c r="I23" s="41">
        <v>0</v>
      </c>
      <c r="J23" s="41">
        <v>0</v>
      </c>
      <c r="K23" s="57">
        <v>0</v>
      </c>
      <c r="L23" s="57">
        <v>34320</v>
      </c>
      <c r="M23" s="57">
        <v>17227</v>
      </c>
      <c r="N23" s="57">
        <v>0</v>
      </c>
      <c r="O23" s="57">
        <v>34358</v>
      </c>
      <c r="P23" s="57">
        <f>+$R23-SUM($F23:O23)</f>
        <v>0</v>
      </c>
      <c r="Q23" s="90"/>
      <c r="R23" s="57">
        <v>136004</v>
      </c>
      <c r="S23" s="62">
        <f>+R23/E23</f>
        <v>0.88709445973622758</v>
      </c>
      <c r="T23" s="2"/>
      <c r="U23" s="2"/>
      <c r="V23" s="2"/>
      <c r="W23" s="2"/>
      <c r="X23" s="2"/>
      <c r="Y23" s="2"/>
      <c r="Z23" s="2"/>
      <c r="AA23" s="2"/>
    </row>
    <row r="24" spans="1:27">
      <c r="A24" s="32" t="s">
        <v>17</v>
      </c>
      <c r="B24" s="32" t="s">
        <v>20</v>
      </c>
      <c r="C24" s="32"/>
      <c r="D24" s="46" t="s">
        <v>111</v>
      </c>
      <c r="E24" s="40">
        <v>548393</v>
      </c>
      <c r="F24" s="40">
        <v>44762</v>
      </c>
      <c r="G24" s="40">
        <v>59683</v>
      </c>
      <c r="H24" s="40">
        <v>32030</v>
      </c>
      <c r="I24" s="41">
        <v>33548</v>
      </c>
      <c r="J24" s="41">
        <v>43289</v>
      </c>
      <c r="K24" s="57">
        <v>60730</v>
      </c>
      <c r="L24" s="57">
        <v>34324</v>
      </c>
      <c r="M24" s="57">
        <v>46042</v>
      </c>
      <c r="N24" s="57">
        <v>0</v>
      </c>
      <c r="O24" s="49">
        <v>2899</v>
      </c>
      <c r="P24" s="49">
        <f>+$R24-SUM($F24:O24)</f>
        <v>0</v>
      </c>
      <c r="Q24" s="90"/>
      <c r="R24" s="57">
        <v>357307</v>
      </c>
      <c r="S24" s="62">
        <f>+R24/E24</f>
        <v>0.65155280975504792</v>
      </c>
      <c r="T24" s="2"/>
      <c r="U24" s="2"/>
      <c r="V24" s="2"/>
      <c r="W24" s="2"/>
      <c r="X24" s="2"/>
      <c r="Y24" s="2"/>
      <c r="Z24" s="2"/>
      <c r="AA24" s="2"/>
    </row>
    <row r="25" spans="1:27" s="16" customFormat="1">
      <c r="A25" s="42" t="s">
        <v>17</v>
      </c>
      <c r="B25" s="42" t="s">
        <v>20</v>
      </c>
      <c r="C25" s="42" t="s">
        <v>19</v>
      </c>
      <c r="D25" s="43" t="s">
        <v>113</v>
      </c>
      <c r="E25" s="44">
        <v>6857300</v>
      </c>
      <c r="F25" s="44">
        <v>1544636</v>
      </c>
      <c r="G25" s="44">
        <v>1282148</v>
      </c>
      <c r="H25" s="44">
        <v>1210485</v>
      </c>
      <c r="I25" s="44">
        <v>499844</v>
      </c>
      <c r="J25" s="44">
        <f>SUM(J15:J24)</f>
        <v>134751</v>
      </c>
      <c r="K25" s="44">
        <v>189164</v>
      </c>
      <c r="L25" s="44">
        <v>178470</v>
      </c>
      <c r="M25" s="44">
        <v>83125</v>
      </c>
      <c r="N25" s="44">
        <v>0</v>
      </c>
      <c r="O25" s="44">
        <v>149806</v>
      </c>
      <c r="P25" s="44">
        <f>+$R25-SUM($F25:O25)</f>
        <v>0</v>
      </c>
      <c r="Q25" s="91"/>
      <c r="R25" s="44">
        <f>SUM(R15:R24)</f>
        <v>5272429</v>
      </c>
      <c r="S25" s="63">
        <f>+R25/E25</f>
        <v>0.76887827570618172</v>
      </c>
      <c r="T25" s="15"/>
      <c r="U25" s="15"/>
      <c r="V25" s="15"/>
      <c r="W25" s="15"/>
      <c r="X25" s="15"/>
      <c r="Y25" s="15"/>
      <c r="Z25" s="15"/>
      <c r="AA25" s="15"/>
    </row>
    <row r="26" spans="1:27" s="9" customFormat="1">
      <c r="A26" s="47"/>
      <c r="B26" s="47"/>
      <c r="C26" s="47"/>
      <c r="D26" s="48"/>
      <c r="E26" s="49"/>
      <c r="F26" s="49"/>
      <c r="G26" s="49"/>
      <c r="H26" s="49"/>
      <c r="I26" s="41">
        <v>0</v>
      </c>
      <c r="J26" s="41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f>+$R26-SUM($F26:O26)</f>
        <v>0</v>
      </c>
      <c r="Q26" s="90"/>
      <c r="R26" s="57"/>
      <c r="S26" s="62"/>
      <c r="T26" s="2"/>
      <c r="U26" s="10"/>
      <c r="V26" s="10"/>
      <c r="W26" s="10"/>
      <c r="X26" s="10"/>
      <c r="Y26" s="10"/>
      <c r="Z26" s="10"/>
      <c r="AA26" s="10"/>
    </row>
    <row r="27" spans="1:27">
      <c r="A27" s="32" t="s">
        <v>17</v>
      </c>
      <c r="B27" s="32" t="s">
        <v>18</v>
      </c>
      <c r="C27" s="32" t="s">
        <v>159</v>
      </c>
      <c r="D27" s="32" t="s">
        <v>1</v>
      </c>
      <c r="E27" s="40">
        <v>71019</v>
      </c>
      <c r="F27" s="40"/>
      <c r="G27" s="40">
        <v>0</v>
      </c>
      <c r="H27" s="40"/>
      <c r="I27" s="41">
        <v>12000</v>
      </c>
      <c r="J27" s="41">
        <v>26</v>
      </c>
      <c r="K27" s="57">
        <v>6446</v>
      </c>
      <c r="L27" s="57">
        <v>0</v>
      </c>
      <c r="M27" s="57">
        <v>0</v>
      </c>
      <c r="N27" s="57">
        <v>0</v>
      </c>
      <c r="O27" s="57">
        <v>0</v>
      </c>
      <c r="P27" s="57">
        <f>+$R27-SUM($F27:O27)</f>
        <v>0</v>
      </c>
      <c r="Q27" s="90"/>
      <c r="R27" s="57">
        <v>18472</v>
      </c>
      <c r="S27" s="62">
        <f>+R27/E27</f>
        <v>0.26009941001703768</v>
      </c>
      <c r="T27" s="2"/>
      <c r="U27" s="2"/>
      <c r="V27" s="2"/>
      <c r="W27" s="2"/>
      <c r="X27" s="2"/>
      <c r="Y27" s="2"/>
      <c r="Z27" s="2"/>
      <c r="AA27" s="2"/>
    </row>
    <row r="28" spans="1:27">
      <c r="A28" s="32"/>
      <c r="B28" s="32"/>
      <c r="C28" s="32"/>
      <c r="D28" s="32"/>
      <c r="E28" s="40"/>
      <c r="F28" s="40"/>
      <c r="G28" s="40"/>
      <c r="H28" s="40"/>
      <c r="I28" s="41">
        <v>0</v>
      </c>
      <c r="J28" s="41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f>+$R28-SUM($F28:O28)</f>
        <v>0</v>
      </c>
      <c r="Q28" s="90"/>
      <c r="R28" s="57"/>
      <c r="S28" s="62"/>
      <c r="T28" s="2"/>
      <c r="U28" s="2"/>
      <c r="V28" s="2"/>
      <c r="W28" s="2"/>
      <c r="X28" s="2"/>
      <c r="Y28" s="2"/>
      <c r="Z28" s="2"/>
      <c r="AA28" s="2"/>
    </row>
    <row r="29" spans="1:27">
      <c r="A29" s="32" t="s">
        <v>17</v>
      </c>
      <c r="B29" s="32" t="s">
        <v>14</v>
      </c>
      <c r="C29" s="32" t="s">
        <v>16</v>
      </c>
      <c r="D29" s="32" t="s">
        <v>15</v>
      </c>
      <c r="E29" s="40">
        <v>833417</v>
      </c>
      <c r="F29" s="40">
        <v>804289</v>
      </c>
      <c r="G29" s="40">
        <v>1442</v>
      </c>
      <c r="H29" s="40">
        <v>263</v>
      </c>
      <c r="I29" s="41">
        <v>441</v>
      </c>
      <c r="J29" s="41">
        <v>405</v>
      </c>
      <c r="K29" s="57">
        <v>709</v>
      </c>
      <c r="L29" s="57">
        <v>85</v>
      </c>
      <c r="M29" s="57">
        <v>205</v>
      </c>
      <c r="N29" s="57">
        <v>0</v>
      </c>
      <c r="O29" s="57">
        <v>1133</v>
      </c>
      <c r="P29" s="57">
        <f>+$R29-SUM($F29:O29)</f>
        <v>0</v>
      </c>
      <c r="Q29" s="90"/>
      <c r="R29" s="57">
        <v>808972</v>
      </c>
      <c r="S29" s="62">
        <f>+R29/E29</f>
        <v>0.97066894483793831</v>
      </c>
      <c r="T29" s="2"/>
      <c r="U29" s="2"/>
      <c r="V29" s="2"/>
      <c r="W29" s="2"/>
      <c r="X29" s="2"/>
      <c r="Y29" s="2"/>
      <c r="Z29" s="2"/>
      <c r="AA29" s="2"/>
    </row>
    <row r="30" spans="1:27">
      <c r="A30" s="32"/>
      <c r="B30" s="32"/>
      <c r="C30" s="32"/>
      <c r="D30" s="32"/>
      <c r="E30" s="40"/>
      <c r="F30" s="40"/>
      <c r="G30" s="40"/>
      <c r="H30" s="40"/>
      <c r="I30" s="41">
        <v>0</v>
      </c>
      <c r="J30" s="41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f>+$R30-SUM($F30:O30)</f>
        <v>0</v>
      </c>
      <c r="Q30" s="90"/>
      <c r="R30" s="57"/>
      <c r="S30" s="62"/>
      <c r="T30" s="2"/>
      <c r="U30" s="2"/>
      <c r="V30" s="2"/>
      <c r="W30" s="2"/>
      <c r="X30" s="2"/>
      <c r="Y30" s="2"/>
      <c r="Z30" s="2"/>
      <c r="AA30" s="2"/>
    </row>
    <row r="31" spans="1:27">
      <c r="A31" s="32" t="s">
        <v>12</v>
      </c>
      <c r="B31" s="32" t="s">
        <v>2</v>
      </c>
      <c r="C31" s="32" t="s">
        <v>13</v>
      </c>
      <c r="D31" s="32" t="s">
        <v>1</v>
      </c>
      <c r="E31" s="40">
        <v>100000</v>
      </c>
      <c r="F31" s="40"/>
      <c r="G31" s="40">
        <v>0</v>
      </c>
      <c r="H31" s="40"/>
      <c r="I31" s="41">
        <v>100000</v>
      </c>
      <c r="J31" s="41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f>+$R31-SUM($F31:O31)</f>
        <v>0</v>
      </c>
      <c r="Q31" s="90"/>
      <c r="R31" s="57">
        <v>100000</v>
      </c>
      <c r="S31" s="62">
        <f>+R31/E31</f>
        <v>1</v>
      </c>
      <c r="T31" s="2"/>
      <c r="U31" s="2"/>
      <c r="V31" s="2"/>
      <c r="W31" s="2"/>
      <c r="X31" s="2"/>
      <c r="Y31" s="2"/>
      <c r="Z31" s="2"/>
      <c r="AA31" s="2"/>
    </row>
    <row r="32" spans="1:27">
      <c r="A32" s="32"/>
      <c r="B32" s="32"/>
      <c r="C32" s="32"/>
      <c r="D32" s="32"/>
      <c r="E32" s="40"/>
      <c r="F32" s="40"/>
      <c r="G32" s="40"/>
      <c r="H32" s="40"/>
      <c r="I32" s="41">
        <v>0</v>
      </c>
      <c r="J32" s="41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f>+$R32-SUM($F32:O32)</f>
        <v>0</v>
      </c>
      <c r="Q32" s="90"/>
      <c r="R32" s="57"/>
      <c r="S32" s="62"/>
      <c r="T32" s="2"/>
      <c r="U32" s="2"/>
      <c r="V32" s="2"/>
      <c r="W32" s="2"/>
      <c r="X32" s="2"/>
      <c r="Y32" s="2"/>
      <c r="Z32" s="2"/>
      <c r="AA32" s="2"/>
    </row>
    <row r="33" spans="1:28">
      <c r="A33" s="32" t="s">
        <v>7</v>
      </c>
      <c r="B33" s="32" t="s">
        <v>6</v>
      </c>
      <c r="C33" s="32" t="s">
        <v>5</v>
      </c>
      <c r="D33" s="32" t="s">
        <v>11</v>
      </c>
      <c r="E33" s="40">
        <v>922315</v>
      </c>
      <c r="F33" s="40"/>
      <c r="G33" s="40">
        <v>0</v>
      </c>
      <c r="H33" s="40"/>
      <c r="I33" s="41">
        <v>0</v>
      </c>
      <c r="J33" s="41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f>+$R33-SUM($F33:O33)</f>
        <v>0</v>
      </c>
      <c r="Q33" s="90"/>
      <c r="R33" s="57"/>
      <c r="S33" s="62"/>
      <c r="T33" s="2"/>
      <c r="U33" s="2"/>
      <c r="V33" s="2"/>
      <c r="W33" s="2"/>
      <c r="X33" s="2"/>
      <c r="Y33" s="2"/>
      <c r="Z33" s="2"/>
      <c r="AA33" s="2"/>
    </row>
    <row r="34" spans="1:28">
      <c r="A34" s="32" t="s">
        <v>7</v>
      </c>
      <c r="B34" s="32" t="s">
        <v>6</v>
      </c>
      <c r="C34" s="32"/>
      <c r="D34" s="32" t="s">
        <v>10</v>
      </c>
      <c r="E34" s="40">
        <v>13059</v>
      </c>
      <c r="F34" s="40"/>
      <c r="G34" s="40">
        <v>0</v>
      </c>
      <c r="H34" s="40"/>
      <c r="I34" s="41">
        <v>0</v>
      </c>
      <c r="J34" s="41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f>+$R34-SUM($F34:O34)</f>
        <v>0</v>
      </c>
      <c r="Q34" s="90"/>
      <c r="R34" s="57"/>
      <c r="S34" s="62"/>
      <c r="T34" s="2"/>
      <c r="U34" s="2"/>
      <c r="V34" s="2"/>
      <c r="W34" s="2"/>
      <c r="X34" s="2"/>
      <c r="Y34" s="2"/>
      <c r="Z34" s="2"/>
      <c r="AA34" s="2"/>
    </row>
    <row r="35" spans="1:28">
      <c r="A35" s="32" t="s">
        <v>7</v>
      </c>
      <c r="B35" s="32" t="s">
        <v>6</v>
      </c>
      <c r="C35" s="32"/>
      <c r="D35" s="32" t="s">
        <v>9</v>
      </c>
      <c r="E35" s="40">
        <v>3596</v>
      </c>
      <c r="F35" s="40"/>
      <c r="G35" s="40">
        <v>0</v>
      </c>
      <c r="H35" s="40"/>
      <c r="I35" s="41">
        <v>0</v>
      </c>
      <c r="J35" s="41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f>+$R35-SUM($F35:O35)</f>
        <v>0</v>
      </c>
      <c r="Q35" s="90"/>
      <c r="R35" s="57"/>
      <c r="S35" s="62"/>
      <c r="T35" s="2"/>
      <c r="U35" s="2"/>
      <c r="V35" s="2"/>
      <c r="W35" s="2"/>
      <c r="X35" s="2"/>
      <c r="Y35" s="2"/>
      <c r="Z35" s="2"/>
      <c r="AA35" s="2"/>
    </row>
    <row r="36" spans="1:28">
      <c r="A36" s="32" t="s">
        <v>7</v>
      </c>
      <c r="B36" s="32" t="s">
        <v>6</v>
      </c>
      <c r="C36" s="32"/>
      <c r="D36" s="32" t="s">
        <v>8</v>
      </c>
      <c r="E36" s="40">
        <v>104477</v>
      </c>
      <c r="F36" s="40"/>
      <c r="G36" s="40">
        <v>0</v>
      </c>
      <c r="H36" s="40"/>
      <c r="I36" s="41">
        <v>0</v>
      </c>
      <c r="J36" s="41">
        <v>42770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f>+$R36-SUM($F36:O36)</f>
        <v>0</v>
      </c>
      <c r="Q36" s="90"/>
      <c r="R36" s="57">
        <v>42770</v>
      </c>
      <c r="S36" s="62">
        <f>+R36/E36</f>
        <v>0.40937239775261541</v>
      </c>
      <c r="T36" s="2"/>
      <c r="U36" s="2"/>
      <c r="V36" s="2"/>
      <c r="W36" s="2"/>
      <c r="X36" s="2"/>
      <c r="Y36" s="2"/>
      <c r="Z36" s="2"/>
      <c r="AA36" s="2"/>
    </row>
    <row r="37" spans="1:28">
      <c r="A37" s="32" t="s">
        <v>7</v>
      </c>
      <c r="B37" s="32" t="s">
        <v>6</v>
      </c>
      <c r="C37" s="32"/>
      <c r="D37" s="32" t="s">
        <v>3</v>
      </c>
      <c r="E37" s="40">
        <v>589312</v>
      </c>
      <c r="F37" s="40"/>
      <c r="G37" s="40">
        <v>0</v>
      </c>
      <c r="H37" s="40"/>
      <c r="I37" s="41">
        <v>0</v>
      </c>
      <c r="J37" s="41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f>+$R37-SUM($F37:O37)</f>
        <v>0</v>
      </c>
      <c r="Q37" s="90"/>
      <c r="R37" s="57"/>
      <c r="S37" s="62"/>
      <c r="T37" s="2"/>
      <c r="U37" s="2"/>
      <c r="V37" s="2"/>
      <c r="W37" s="2"/>
      <c r="X37" s="2"/>
      <c r="Y37" s="2"/>
      <c r="Z37" s="2"/>
      <c r="AA37" s="2"/>
    </row>
    <row r="38" spans="1:28">
      <c r="A38" s="32" t="s">
        <v>7</v>
      </c>
      <c r="B38" s="32" t="s">
        <v>6</v>
      </c>
      <c r="C38" s="32"/>
      <c r="D38" s="32" t="s">
        <v>1</v>
      </c>
      <c r="E38" s="40">
        <v>4035087</v>
      </c>
      <c r="F38" s="40">
        <v>880887</v>
      </c>
      <c r="G38" s="40">
        <v>1076162</v>
      </c>
      <c r="H38" s="40">
        <v>565714</v>
      </c>
      <c r="I38" s="41">
        <v>585117</v>
      </c>
      <c r="J38" s="41">
        <v>927207</v>
      </c>
      <c r="K38" s="57">
        <v>0</v>
      </c>
      <c r="L38" s="57">
        <v>0</v>
      </c>
      <c r="M38" s="57">
        <v>0</v>
      </c>
      <c r="N38" s="57">
        <v>0</v>
      </c>
      <c r="O38" s="114">
        <v>0</v>
      </c>
      <c r="P38" s="114">
        <f>+$R38-SUM($F38:O38)</f>
        <v>0</v>
      </c>
      <c r="Q38" s="90"/>
      <c r="R38" s="57">
        <v>4035087</v>
      </c>
      <c r="S38" s="62">
        <f>+R38/E38</f>
        <v>1</v>
      </c>
      <c r="T38" s="2"/>
      <c r="U38" s="2"/>
      <c r="V38" s="2"/>
      <c r="W38" s="2"/>
      <c r="X38" s="2"/>
      <c r="Y38" s="2"/>
      <c r="Z38" s="2"/>
      <c r="AA38" s="2"/>
    </row>
    <row r="39" spans="1:28" s="16" customFormat="1">
      <c r="A39" s="42" t="s">
        <v>7</v>
      </c>
      <c r="B39" s="42" t="s">
        <v>6</v>
      </c>
      <c r="C39" s="43" t="s">
        <v>5</v>
      </c>
      <c r="D39" s="43" t="s">
        <v>113</v>
      </c>
      <c r="E39" s="44">
        <v>5667846</v>
      </c>
      <c r="F39" s="44">
        <v>880887</v>
      </c>
      <c r="G39" s="44">
        <v>1076162</v>
      </c>
      <c r="H39" s="44">
        <v>565714</v>
      </c>
      <c r="I39" s="44">
        <v>585117</v>
      </c>
      <c r="J39" s="44">
        <f>R39-(F39+G39+H39+I39)</f>
        <v>969977</v>
      </c>
      <c r="K39" s="58"/>
      <c r="L39" s="58">
        <v>0</v>
      </c>
      <c r="M39" s="58">
        <v>0</v>
      </c>
      <c r="N39" s="58">
        <f>+$R39-SUM($F39:M39)</f>
        <v>0</v>
      </c>
      <c r="O39" s="58">
        <f>+$R39-SUM($F39:N39)</f>
        <v>0</v>
      </c>
      <c r="P39" s="58">
        <f>+$R39-SUM($F39:O39)</f>
        <v>0</v>
      </c>
      <c r="Q39" s="91"/>
      <c r="R39" s="58">
        <f>SUM(R33:R38)</f>
        <v>4077857</v>
      </c>
      <c r="S39" s="63">
        <f>+R39/E39</f>
        <v>0.71947208869118884</v>
      </c>
      <c r="T39" s="15"/>
      <c r="U39" s="15"/>
      <c r="V39" s="15"/>
      <c r="W39" s="15"/>
      <c r="X39" s="15"/>
      <c r="Y39" s="15"/>
      <c r="Z39" s="15"/>
      <c r="AA39" s="15"/>
    </row>
    <row r="40" spans="1:28" ht="22.7" customHeight="1">
      <c r="A40" s="116" t="s">
        <v>0</v>
      </c>
      <c r="B40" s="117"/>
      <c r="C40" s="117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50"/>
      <c r="U40" s="10"/>
      <c r="V40" s="10"/>
      <c r="W40" s="10"/>
      <c r="X40" s="10"/>
      <c r="Y40" s="10"/>
      <c r="Z40" s="10"/>
      <c r="AA40" s="10"/>
      <c r="AB40" s="9"/>
    </row>
    <row r="41" spans="1:28" s="3" customFormat="1">
      <c r="A41" s="118" t="s">
        <v>265</v>
      </c>
      <c r="B41" s="8"/>
      <c r="C41" s="8"/>
      <c r="D41" s="8"/>
      <c r="E41" s="7"/>
      <c r="F41" s="7"/>
      <c r="G41" s="7"/>
      <c r="H41" s="7"/>
      <c r="I41" s="14"/>
      <c r="J41" s="14"/>
      <c r="K41" s="60"/>
      <c r="L41" s="60"/>
      <c r="M41" s="60"/>
      <c r="N41" s="60"/>
      <c r="O41" s="60"/>
      <c r="P41" s="60"/>
      <c r="Q41" s="60"/>
      <c r="R41" s="60"/>
      <c r="S41" s="10"/>
      <c r="T41" s="10"/>
      <c r="U41" s="10"/>
      <c r="V41" s="10"/>
      <c r="W41" s="10"/>
      <c r="X41" s="10"/>
      <c r="Y41" s="10"/>
      <c r="Z41" s="10"/>
      <c r="AA41" s="10"/>
      <c r="AB41" s="92"/>
    </row>
    <row r="42" spans="1:28">
      <c r="A42" s="118" t="s">
        <v>266</v>
      </c>
      <c r="I42" s="2"/>
      <c r="J42" s="2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9"/>
    </row>
    <row r="43" spans="1:28" ht="36" customHeight="1">
      <c r="A43" s="93"/>
      <c r="B43" s="93"/>
      <c r="C43" s="93"/>
      <c r="D43" s="93"/>
      <c r="E43" s="93"/>
      <c r="F43" s="93"/>
      <c r="G43" s="93"/>
      <c r="H43" s="93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9"/>
    </row>
    <row r="44" spans="1:28">
      <c r="A44" s="93"/>
      <c r="B44" s="93"/>
      <c r="C44" s="93"/>
      <c r="D44" s="93"/>
      <c r="E44" s="93"/>
      <c r="F44" s="93"/>
      <c r="G44" s="93"/>
      <c r="H44" s="93"/>
      <c r="I44" s="9"/>
      <c r="J44" s="9"/>
      <c r="K44" s="9"/>
      <c r="L44" s="9"/>
      <c r="M44" s="9"/>
      <c r="N44" s="9"/>
      <c r="O44" s="9"/>
      <c r="P44" s="9"/>
      <c r="Q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3"/>
      <c r="B45" s="93"/>
      <c r="C45" s="93"/>
      <c r="D45" s="93"/>
      <c r="E45" s="93"/>
      <c r="F45" s="93"/>
      <c r="G45" s="93"/>
      <c r="H45" s="93"/>
      <c r="I45" s="9"/>
      <c r="J45" s="9"/>
      <c r="K45" s="9"/>
      <c r="L45" s="9"/>
      <c r="M45" s="9"/>
      <c r="N45" s="9"/>
      <c r="O45" s="9"/>
      <c r="P45" s="9"/>
      <c r="Q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3"/>
      <c r="B46" s="93"/>
      <c r="C46" s="93"/>
      <c r="D46" s="93"/>
      <c r="E46" s="93"/>
      <c r="F46" s="93"/>
      <c r="G46" s="93"/>
      <c r="H46" s="93"/>
      <c r="I46" s="9"/>
      <c r="J46" s="9"/>
      <c r="K46" s="9"/>
      <c r="L46" s="9"/>
      <c r="M46" s="9"/>
      <c r="N46" s="9"/>
      <c r="O46" s="9"/>
      <c r="P46" s="9"/>
      <c r="Q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93"/>
      <c r="B47" s="93"/>
      <c r="C47" s="93"/>
      <c r="D47" s="93"/>
      <c r="E47" s="93"/>
      <c r="F47" s="93"/>
      <c r="G47" s="93"/>
      <c r="H47" s="93"/>
      <c r="I47" s="9"/>
      <c r="J47" s="9"/>
      <c r="K47" s="9"/>
      <c r="L47" s="9"/>
      <c r="M47" s="9"/>
      <c r="N47" s="9"/>
      <c r="O47" s="9"/>
      <c r="P47" s="9"/>
      <c r="Q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>
      <c r="A48" s="93"/>
      <c r="B48" s="93"/>
      <c r="C48" s="93"/>
      <c r="D48" s="93"/>
      <c r="E48" s="93"/>
      <c r="F48" s="93"/>
      <c r="G48" s="93"/>
      <c r="H48" s="93"/>
      <c r="I48" s="9"/>
      <c r="J48" s="9"/>
      <c r="K48" s="9"/>
      <c r="L48" s="9"/>
      <c r="M48" s="9"/>
      <c r="N48" s="9"/>
      <c r="O48" s="9"/>
      <c r="P48" s="9"/>
      <c r="Q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>
      <c r="A49" s="93"/>
      <c r="B49" s="93"/>
      <c r="C49" s="93"/>
      <c r="D49" s="93"/>
      <c r="E49" s="93"/>
      <c r="F49" s="93"/>
      <c r="G49" s="93"/>
      <c r="H49" s="93"/>
      <c r="I49" s="9"/>
      <c r="J49" s="9"/>
      <c r="K49" s="9"/>
      <c r="L49" s="9"/>
      <c r="M49" s="9"/>
      <c r="N49" s="9"/>
      <c r="O49" s="9"/>
      <c r="P49" s="9"/>
      <c r="Q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>
      <c r="A50" s="93"/>
      <c r="B50" s="93"/>
      <c r="C50" s="93"/>
      <c r="D50" s="93"/>
      <c r="E50" s="93"/>
      <c r="F50" s="93"/>
      <c r="G50" s="93"/>
      <c r="H50" s="93"/>
      <c r="I50" s="9"/>
      <c r="J50" s="9"/>
      <c r="K50" s="9"/>
      <c r="L50" s="9"/>
      <c r="M50" s="9"/>
      <c r="N50" s="9"/>
      <c r="O50" s="9"/>
      <c r="P50" s="9"/>
      <c r="Q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>
      <c r="A51" s="93"/>
      <c r="B51" s="93"/>
      <c r="C51" s="93"/>
      <c r="D51" s="93"/>
      <c r="E51" s="93"/>
      <c r="F51" s="93"/>
      <c r="G51" s="93"/>
      <c r="H51" s="93"/>
      <c r="I51" s="9"/>
      <c r="J51" s="9"/>
      <c r="K51" s="9"/>
      <c r="L51" s="9"/>
      <c r="M51" s="9"/>
      <c r="N51" s="9"/>
      <c r="O51" s="9"/>
      <c r="P51" s="9"/>
      <c r="Q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>
      <c r="A52" s="93"/>
      <c r="B52" s="93"/>
      <c r="C52" s="93"/>
      <c r="D52" s="93"/>
      <c r="E52" s="93"/>
      <c r="F52" s="93"/>
      <c r="G52" s="93"/>
      <c r="H52" s="93"/>
      <c r="I52" s="9"/>
      <c r="J52" s="9"/>
      <c r="K52" s="9"/>
      <c r="L52" s="9"/>
      <c r="M52" s="9"/>
      <c r="N52" s="9"/>
      <c r="O52" s="9"/>
      <c r="P52" s="9"/>
      <c r="Q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>
      <c r="A53" s="93"/>
      <c r="B53" s="93"/>
      <c r="C53" s="93"/>
      <c r="D53" s="93"/>
      <c r="E53" s="93"/>
      <c r="F53" s="93"/>
      <c r="G53" s="93"/>
      <c r="H53" s="93"/>
      <c r="I53" s="9"/>
      <c r="J53" s="9"/>
      <c r="K53" s="9"/>
      <c r="L53" s="9"/>
      <c r="M53" s="9"/>
      <c r="N53" s="9"/>
      <c r="O53" s="9"/>
      <c r="P53" s="9"/>
      <c r="Q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>
      <c r="A54" s="93"/>
      <c r="B54" s="93"/>
      <c r="C54" s="93"/>
      <c r="D54" s="93"/>
      <c r="E54" s="93"/>
      <c r="F54" s="93"/>
      <c r="G54" s="93"/>
      <c r="H54" s="93"/>
      <c r="I54" s="9"/>
      <c r="J54" s="9"/>
      <c r="K54" s="9"/>
      <c r="L54" s="9"/>
      <c r="M54" s="9"/>
      <c r="N54" s="9"/>
      <c r="O54" s="9"/>
      <c r="P54" s="9"/>
      <c r="Q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>
      <c r="A55" s="93"/>
      <c r="B55" s="93"/>
      <c r="C55" s="93"/>
      <c r="D55" s="93"/>
      <c r="E55" s="93"/>
      <c r="F55" s="93"/>
      <c r="G55" s="93"/>
      <c r="H55" s="93"/>
      <c r="I55" s="9"/>
      <c r="J55" s="9"/>
      <c r="K55" s="9"/>
      <c r="L55" s="9"/>
      <c r="M55" s="9"/>
      <c r="N55" s="9"/>
      <c r="O55" s="9"/>
      <c r="P55" s="9"/>
      <c r="Q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>
      <c r="A56" s="93"/>
      <c r="B56" s="93"/>
      <c r="C56" s="93"/>
      <c r="D56" s="93"/>
      <c r="E56" s="93"/>
      <c r="F56" s="93"/>
      <c r="G56" s="93"/>
      <c r="H56" s="93"/>
      <c r="I56" s="9"/>
      <c r="J56" s="9"/>
      <c r="K56" s="9"/>
      <c r="L56" s="9"/>
      <c r="M56" s="9"/>
      <c r="N56" s="9"/>
      <c r="O56" s="9"/>
      <c r="P56" s="9"/>
      <c r="Q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>
      <c r="A57" s="93"/>
      <c r="B57" s="93"/>
      <c r="C57" s="93"/>
      <c r="D57" s="93"/>
      <c r="E57" s="93"/>
      <c r="F57" s="93"/>
      <c r="G57" s="93"/>
      <c r="H57" s="93"/>
      <c r="I57" s="9"/>
      <c r="J57" s="9"/>
      <c r="K57" s="9"/>
      <c r="L57" s="9"/>
      <c r="M57" s="9"/>
      <c r="N57" s="9"/>
      <c r="O57" s="9"/>
      <c r="P57" s="9"/>
      <c r="Q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>
      <c r="A58" s="93"/>
      <c r="B58" s="93"/>
      <c r="C58" s="93"/>
      <c r="D58" s="93"/>
      <c r="E58" s="93"/>
      <c r="F58" s="93"/>
      <c r="G58" s="93"/>
      <c r="H58" s="93"/>
      <c r="I58" s="9"/>
      <c r="J58" s="9"/>
      <c r="K58" s="9"/>
      <c r="L58" s="9"/>
      <c r="M58" s="9"/>
      <c r="N58" s="9"/>
      <c r="O58" s="9"/>
      <c r="P58" s="9"/>
      <c r="Q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>
      <c r="A59" s="93"/>
      <c r="B59" s="93"/>
      <c r="C59" s="93"/>
      <c r="D59" s="93"/>
      <c r="E59" s="93"/>
      <c r="F59" s="93"/>
      <c r="G59" s="93"/>
      <c r="H59" s="93"/>
      <c r="I59" s="9"/>
      <c r="J59" s="9"/>
      <c r="K59" s="9"/>
      <c r="L59" s="9"/>
      <c r="M59" s="9"/>
      <c r="N59" s="9"/>
      <c r="O59" s="9"/>
      <c r="P59" s="9"/>
      <c r="Q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>
      <c r="A60" s="93"/>
      <c r="B60" s="93"/>
      <c r="C60" s="93"/>
      <c r="D60" s="93"/>
      <c r="E60" s="93"/>
      <c r="F60" s="93"/>
      <c r="G60" s="93"/>
      <c r="H60" s="93"/>
      <c r="I60" s="9"/>
      <c r="J60" s="9"/>
      <c r="K60" s="9"/>
      <c r="L60" s="9"/>
      <c r="M60" s="9"/>
      <c r="N60" s="9"/>
      <c r="O60" s="9"/>
      <c r="P60" s="9"/>
      <c r="Q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>
      <c r="A61" s="93"/>
      <c r="B61" s="93"/>
      <c r="C61" s="93"/>
      <c r="D61" s="93"/>
      <c r="E61" s="93"/>
      <c r="F61" s="93"/>
      <c r="G61" s="93"/>
      <c r="H61" s="93"/>
      <c r="I61" s="9"/>
      <c r="J61" s="9"/>
      <c r="K61" s="9"/>
      <c r="L61" s="9"/>
      <c r="M61" s="9"/>
      <c r="N61" s="9"/>
      <c r="O61" s="9"/>
      <c r="P61" s="9"/>
      <c r="Q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>
      <c r="A62" s="93"/>
      <c r="B62" s="93"/>
      <c r="C62" s="93"/>
      <c r="D62" s="93"/>
      <c r="E62" s="93"/>
      <c r="F62" s="93"/>
      <c r="G62" s="93"/>
      <c r="H62" s="93"/>
      <c r="I62" s="9"/>
      <c r="J62" s="9"/>
      <c r="K62" s="9"/>
      <c r="L62" s="9"/>
      <c r="M62" s="9"/>
      <c r="N62" s="9"/>
      <c r="O62" s="9"/>
      <c r="P62" s="9"/>
      <c r="Q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>
      <c r="A63" s="93"/>
      <c r="B63" s="93"/>
      <c r="C63" s="93"/>
      <c r="D63" s="93"/>
      <c r="E63" s="93"/>
      <c r="F63" s="93"/>
      <c r="G63" s="93"/>
      <c r="H63" s="93"/>
      <c r="I63" s="9"/>
      <c r="J63" s="9"/>
      <c r="K63" s="9"/>
      <c r="L63" s="9"/>
      <c r="M63" s="9"/>
      <c r="N63" s="9"/>
      <c r="O63" s="9"/>
      <c r="P63" s="9"/>
      <c r="Q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>
      <c r="A64" s="93"/>
      <c r="B64" s="93"/>
      <c r="C64" s="93"/>
      <c r="D64" s="93"/>
      <c r="E64" s="93"/>
      <c r="F64" s="93"/>
      <c r="G64" s="93"/>
      <c r="H64" s="93"/>
      <c r="I64" s="9"/>
      <c r="J64" s="9"/>
      <c r="K64" s="9"/>
      <c r="L64" s="9"/>
      <c r="M64" s="9"/>
      <c r="N64" s="9"/>
      <c r="O64" s="9"/>
      <c r="P64" s="9"/>
      <c r="Q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>
      <c r="A65" s="93"/>
      <c r="B65" s="93"/>
      <c r="C65" s="93"/>
      <c r="D65" s="93"/>
      <c r="E65" s="93"/>
      <c r="F65" s="93"/>
      <c r="G65" s="93"/>
      <c r="H65" s="93"/>
      <c r="I65" s="9"/>
      <c r="J65" s="9"/>
      <c r="K65" s="9"/>
      <c r="L65" s="9"/>
      <c r="M65" s="9"/>
      <c r="N65" s="9"/>
      <c r="O65" s="9"/>
      <c r="P65" s="9"/>
      <c r="Q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>
      <c r="A66" s="93"/>
      <c r="B66" s="93"/>
      <c r="C66" s="93"/>
      <c r="D66" s="93"/>
      <c r="E66" s="93"/>
      <c r="F66" s="93"/>
      <c r="G66" s="93"/>
      <c r="H66" s="93"/>
      <c r="I66" s="9"/>
      <c r="J66" s="9"/>
      <c r="K66" s="9"/>
      <c r="L66" s="9"/>
      <c r="M66" s="9"/>
      <c r="N66" s="9"/>
      <c r="O66" s="9"/>
      <c r="P66" s="9"/>
      <c r="Q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>
      <c r="A67" s="93"/>
      <c r="B67" s="93"/>
      <c r="C67" s="93"/>
      <c r="D67" s="93"/>
      <c r="E67" s="93"/>
      <c r="F67" s="93"/>
      <c r="G67" s="93"/>
      <c r="H67" s="93"/>
      <c r="I67" s="9"/>
      <c r="J67" s="9"/>
      <c r="K67" s="9"/>
      <c r="L67" s="9"/>
      <c r="M67" s="9"/>
      <c r="N67" s="9"/>
      <c r="O67" s="9"/>
      <c r="P67" s="9"/>
      <c r="Q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>
      <c r="A68" s="93"/>
      <c r="B68" s="93"/>
      <c r="C68" s="93"/>
      <c r="D68" s="93"/>
      <c r="E68" s="93"/>
      <c r="F68" s="93"/>
      <c r="G68" s="93"/>
      <c r="H68" s="93"/>
      <c r="I68" s="9"/>
      <c r="J68" s="9"/>
      <c r="K68" s="9"/>
      <c r="L68" s="9"/>
      <c r="M68" s="9"/>
      <c r="N68" s="9"/>
      <c r="O68" s="9"/>
      <c r="P68" s="9"/>
      <c r="Q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>
      <c r="A69" s="93"/>
      <c r="B69" s="93"/>
      <c r="C69" s="93"/>
      <c r="D69" s="93"/>
      <c r="E69" s="93"/>
      <c r="F69" s="93"/>
      <c r="G69" s="93"/>
      <c r="H69" s="93"/>
      <c r="I69" s="9"/>
      <c r="J69" s="9"/>
      <c r="K69" s="9"/>
      <c r="L69" s="9"/>
      <c r="M69" s="9"/>
      <c r="N69" s="9"/>
      <c r="O69" s="9"/>
      <c r="P69" s="9"/>
      <c r="Q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>
      <c r="A70" s="93"/>
      <c r="B70" s="93"/>
      <c r="C70" s="93"/>
      <c r="D70" s="93"/>
      <c r="E70" s="93"/>
      <c r="F70" s="93"/>
      <c r="G70" s="93"/>
      <c r="H70" s="93"/>
      <c r="I70" s="9"/>
      <c r="J70" s="9"/>
      <c r="K70" s="9"/>
      <c r="L70" s="9"/>
      <c r="M70" s="9"/>
      <c r="N70" s="9"/>
      <c r="O70" s="9"/>
      <c r="P70" s="9"/>
      <c r="Q70" s="9"/>
      <c r="S70" s="9"/>
      <c r="T70" s="9"/>
      <c r="U70" s="9"/>
      <c r="V70" s="9"/>
      <c r="W70" s="9"/>
      <c r="X70" s="9"/>
      <c r="Y70" s="9"/>
      <c r="Z70" s="9"/>
      <c r="AA70" s="9"/>
      <c r="AB70" s="9"/>
    </row>
  </sheetData>
  <mergeCells count="1">
    <mergeCell ref="A1:S1"/>
  </mergeCells>
  <pageMargins left="0" right="0" top="0.25" bottom="0.5" header="0.05" footer="0.05"/>
  <pageSetup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W81"/>
  <sheetViews>
    <sheetView tabSelected="1" zoomScale="94" zoomScaleNormal="94" zoomScaleSheetLayoutView="140" workbookViewId="0">
      <pane xSplit="3" ySplit="2" topLeftCell="D47" activePane="bottomRight" state="frozen"/>
      <selection sqref="A1:P275"/>
      <selection pane="topRight" sqref="A1:P275"/>
      <selection pane="bottomLeft" sqref="A1:P275"/>
      <selection pane="bottomRight" sqref="A1:P275"/>
    </sheetView>
  </sheetViews>
  <sheetFormatPr defaultColWidth="8.85546875" defaultRowHeight="14.25"/>
  <cols>
    <col min="1" max="1" width="8.85546875" style="11"/>
    <col min="2" max="2" width="20.42578125" style="11" bestFit="1" customWidth="1"/>
    <col min="3" max="3" width="6.5703125" style="11" customWidth="1"/>
    <col min="4" max="4" width="34.85546875" style="11" bestFit="1" customWidth="1"/>
    <col min="5" max="5" width="12.42578125" style="11" bestFit="1" customWidth="1"/>
    <col min="6" max="6" width="10.5703125" style="52" customWidth="1"/>
    <col min="7" max="7" width="10.140625" style="11" customWidth="1"/>
    <col min="8" max="8" width="10.5703125" style="11" customWidth="1"/>
    <col min="9" max="9" width="9.85546875" style="11" customWidth="1"/>
    <col min="10" max="10" width="11.140625" style="11" customWidth="1"/>
    <col min="11" max="11" width="12.42578125" style="11" customWidth="1"/>
    <col min="12" max="12" width="11.140625" style="11" customWidth="1"/>
    <col min="13" max="13" width="10.140625" style="11" customWidth="1"/>
    <col min="14" max="14" width="6.85546875" style="11" customWidth="1"/>
    <col min="15" max="15" width="12.140625" style="11" customWidth="1"/>
    <col min="16" max="16" width="12" style="11" bestFit="1" customWidth="1"/>
    <col min="17" max="17" width="5.42578125" style="11" bestFit="1" customWidth="1"/>
    <col min="18" max="18" width="13.85546875" style="95" bestFit="1" customWidth="1"/>
    <col min="19" max="19" width="11.7109375" style="68" bestFit="1" customWidth="1"/>
    <col min="20" max="16384" width="8.85546875" style="11"/>
  </cols>
  <sheetData>
    <row r="1" spans="1:23" s="52" customFormat="1" ht="20.45" customHeight="1">
      <c r="A1" s="104" t="s">
        <v>124</v>
      </c>
      <c r="B1" s="98"/>
      <c r="C1" s="98"/>
      <c r="D1" s="98"/>
      <c r="E1" s="99"/>
      <c r="F1" s="97"/>
      <c r="G1" s="97"/>
      <c r="H1" s="97"/>
      <c r="I1" s="97"/>
      <c r="J1" s="97"/>
      <c r="K1" s="97"/>
      <c r="L1" s="100"/>
      <c r="M1" s="100"/>
      <c r="N1" s="100"/>
      <c r="O1" s="100"/>
      <c r="P1" s="100"/>
      <c r="Q1" s="100"/>
      <c r="R1" s="100"/>
      <c r="S1" s="101"/>
      <c r="T1" s="102"/>
      <c r="U1" s="103"/>
      <c r="V1" s="103"/>
      <c r="W1" s="103"/>
    </row>
    <row r="2" spans="1:23" ht="57.75">
      <c r="A2" s="19" t="s">
        <v>32</v>
      </c>
      <c r="B2" s="71" t="s">
        <v>29</v>
      </c>
      <c r="C2" s="19" t="s">
        <v>31</v>
      </c>
      <c r="D2" s="19" t="s">
        <v>30</v>
      </c>
      <c r="E2" s="20" t="s">
        <v>28</v>
      </c>
      <c r="F2" s="69" t="s">
        <v>118</v>
      </c>
      <c r="G2" s="69" t="s">
        <v>119</v>
      </c>
      <c r="H2" s="69" t="s">
        <v>120</v>
      </c>
      <c r="I2" s="69" t="s">
        <v>152</v>
      </c>
      <c r="J2" s="69" t="s">
        <v>121</v>
      </c>
      <c r="K2" s="69" t="s">
        <v>153</v>
      </c>
      <c r="L2" s="69" t="s">
        <v>154</v>
      </c>
      <c r="M2" s="69" t="s">
        <v>155</v>
      </c>
      <c r="N2" s="69" t="s">
        <v>267</v>
      </c>
      <c r="O2" s="69" t="s">
        <v>268</v>
      </c>
      <c r="P2" s="69" t="s">
        <v>157</v>
      </c>
      <c r="Q2" s="69" t="s">
        <v>158</v>
      </c>
      <c r="R2" s="69" t="s">
        <v>27</v>
      </c>
      <c r="S2" s="70" t="s">
        <v>116</v>
      </c>
      <c r="T2" s="12"/>
      <c r="U2" s="12"/>
      <c r="V2" s="12"/>
      <c r="W2" s="12"/>
    </row>
    <row r="3" spans="1:23" ht="15">
      <c r="A3" s="21" t="s">
        <v>101</v>
      </c>
      <c r="B3" s="72" t="s">
        <v>99</v>
      </c>
      <c r="C3" s="21" t="s">
        <v>17</v>
      </c>
      <c r="D3" s="21" t="s">
        <v>114</v>
      </c>
      <c r="E3" s="22">
        <v>466000</v>
      </c>
      <c r="F3" s="23"/>
      <c r="G3" s="28">
        <v>0</v>
      </c>
      <c r="H3" s="24"/>
      <c r="I3" s="53">
        <v>0</v>
      </c>
      <c r="J3" s="53">
        <v>0</v>
      </c>
      <c r="K3" s="53"/>
      <c r="L3" s="53"/>
      <c r="M3" s="76"/>
      <c r="N3" s="76"/>
      <c r="O3" s="76"/>
      <c r="P3" s="76"/>
      <c r="Q3" s="53"/>
      <c r="R3" s="53"/>
      <c r="S3" s="65"/>
      <c r="T3" s="12"/>
      <c r="U3" s="12"/>
      <c r="V3" s="12"/>
      <c r="W3" s="12"/>
    </row>
    <row r="4" spans="1:23" ht="15">
      <c r="A4" s="25" t="s">
        <v>101</v>
      </c>
      <c r="B4" s="73"/>
      <c r="C4" s="25" t="s">
        <v>17</v>
      </c>
      <c r="D4" s="25" t="s">
        <v>102</v>
      </c>
      <c r="E4" s="26">
        <v>1304000</v>
      </c>
      <c r="F4" s="27"/>
      <c r="G4" s="28">
        <v>0</v>
      </c>
      <c r="H4" s="28"/>
      <c r="I4" s="53">
        <v>0</v>
      </c>
      <c r="J4" s="53">
        <v>157500</v>
      </c>
      <c r="K4" s="53">
        <v>247500</v>
      </c>
      <c r="L4" s="53">
        <v>0</v>
      </c>
      <c r="M4" s="53">
        <v>0</v>
      </c>
      <c r="N4" s="53">
        <v>0</v>
      </c>
      <c r="O4" s="53">
        <v>292500</v>
      </c>
      <c r="P4" s="53">
        <f>$R4-SUM($F4:O4)</f>
        <v>0</v>
      </c>
      <c r="Q4" s="53"/>
      <c r="R4" s="53">
        <v>697500</v>
      </c>
      <c r="S4" s="62">
        <f>+R4/E4</f>
        <v>0.53489263803680986</v>
      </c>
      <c r="T4" s="13"/>
      <c r="U4" s="13"/>
      <c r="V4" s="13"/>
      <c r="W4" s="13"/>
    </row>
    <row r="5" spans="1:23" ht="15">
      <c r="A5" s="25" t="s">
        <v>101</v>
      </c>
      <c r="B5" s="73"/>
      <c r="C5" s="25" t="s">
        <v>6</v>
      </c>
      <c r="D5" s="25" t="s">
        <v>115</v>
      </c>
      <c r="E5" s="26">
        <v>1534000</v>
      </c>
      <c r="F5" s="28"/>
      <c r="G5" s="28">
        <v>0</v>
      </c>
      <c r="H5" s="28"/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f>$R5-SUM($F5:O5)</f>
        <v>0</v>
      </c>
      <c r="Q5" s="53"/>
      <c r="R5" s="53"/>
      <c r="S5" s="62"/>
      <c r="T5" s="13"/>
      <c r="U5" s="13"/>
      <c r="V5" s="13"/>
      <c r="W5" s="13"/>
    </row>
    <row r="6" spans="1:23" ht="15">
      <c r="A6" s="25" t="s">
        <v>100</v>
      </c>
      <c r="B6" s="73"/>
      <c r="C6" s="25" t="s">
        <v>55</v>
      </c>
      <c r="D6" s="25" t="s">
        <v>5</v>
      </c>
      <c r="E6" s="26">
        <v>707000</v>
      </c>
      <c r="F6" s="28"/>
      <c r="G6" s="28">
        <v>0</v>
      </c>
      <c r="H6" s="28"/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f>$R6-SUM($F6:O6)</f>
        <v>0</v>
      </c>
      <c r="Q6" s="53"/>
      <c r="R6" s="53"/>
      <c r="S6" s="62"/>
    </row>
    <row r="7" spans="1:23" ht="15">
      <c r="A7" s="17"/>
      <c r="B7" s="74"/>
      <c r="C7" s="17"/>
      <c r="D7" s="17"/>
      <c r="E7" s="18"/>
      <c r="F7" s="29"/>
      <c r="G7" s="29"/>
      <c r="H7" s="29"/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f>$R7-SUM($F7:O7)</f>
        <v>0</v>
      </c>
      <c r="Q7" s="55"/>
      <c r="R7" s="55"/>
      <c r="S7" s="63"/>
    </row>
    <row r="8" spans="1:23" ht="15">
      <c r="A8" s="25" t="s">
        <v>98</v>
      </c>
      <c r="B8" s="73" t="s">
        <v>97</v>
      </c>
      <c r="C8" s="25" t="s">
        <v>17</v>
      </c>
      <c r="D8" s="25" t="s">
        <v>70</v>
      </c>
      <c r="E8" s="26">
        <v>2402</v>
      </c>
      <c r="F8" s="28"/>
      <c r="G8" s="28">
        <v>0</v>
      </c>
      <c r="H8" s="28"/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f>$R8-SUM($F8:O8)</f>
        <v>0</v>
      </c>
      <c r="Q8" s="53"/>
      <c r="R8" s="53"/>
      <c r="S8" s="62"/>
    </row>
    <row r="9" spans="1:23" ht="15">
      <c r="A9" s="25" t="s">
        <v>98</v>
      </c>
      <c r="B9" s="73"/>
      <c r="C9" s="25" t="s">
        <v>6</v>
      </c>
      <c r="D9" s="25" t="s">
        <v>69</v>
      </c>
      <c r="E9" s="26">
        <v>16010</v>
      </c>
      <c r="F9" s="28"/>
      <c r="G9" s="28">
        <v>0</v>
      </c>
      <c r="H9" s="28"/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f>$R9-SUM($F9:O9)</f>
        <v>0</v>
      </c>
      <c r="Q9" s="53"/>
      <c r="R9" s="53"/>
      <c r="S9" s="62"/>
    </row>
    <row r="10" spans="1:23" ht="15">
      <c r="A10" s="25" t="s">
        <v>98</v>
      </c>
      <c r="B10" s="73"/>
      <c r="C10" s="25" t="s">
        <v>57</v>
      </c>
      <c r="D10" s="25" t="s">
        <v>68</v>
      </c>
      <c r="E10" s="26">
        <v>16010</v>
      </c>
      <c r="F10" s="28"/>
      <c r="G10" s="28">
        <v>0</v>
      </c>
      <c r="H10" s="28"/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f>$R10-SUM($F10:O10)</f>
        <v>0</v>
      </c>
      <c r="Q10" s="53"/>
      <c r="R10" s="53"/>
      <c r="S10" s="62"/>
    </row>
    <row r="11" spans="1:23" ht="15">
      <c r="A11" s="25" t="s">
        <v>98</v>
      </c>
      <c r="B11" s="73"/>
      <c r="C11" s="25" t="s">
        <v>55</v>
      </c>
      <c r="D11" s="25" t="s">
        <v>67</v>
      </c>
      <c r="E11" s="26">
        <v>24015</v>
      </c>
      <c r="F11" s="28"/>
      <c r="G11" s="28">
        <v>0</v>
      </c>
      <c r="H11" s="28"/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f>$R11-SUM($F11:O11)</f>
        <v>0</v>
      </c>
      <c r="Q11" s="53"/>
      <c r="R11" s="53"/>
      <c r="S11" s="62"/>
    </row>
    <row r="12" spans="1:23" ht="15">
      <c r="A12" s="25" t="s">
        <v>98</v>
      </c>
      <c r="B12" s="73"/>
      <c r="C12" s="25" t="s">
        <v>53</v>
      </c>
      <c r="D12" s="25" t="s">
        <v>60</v>
      </c>
      <c r="E12" s="26">
        <v>48031</v>
      </c>
      <c r="F12" s="28"/>
      <c r="G12" s="28">
        <v>0</v>
      </c>
      <c r="H12" s="28"/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f>$R12-SUM($F12:O12)</f>
        <v>0</v>
      </c>
      <c r="Q12" s="53"/>
      <c r="R12" s="53"/>
      <c r="S12" s="62"/>
    </row>
    <row r="13" spans="1:23" ht="15">
      <c r="A13" s="17"/>
      <c r="B13" s="74"/>
      <c r="C13" s="17"/>
      <c r="D13" s="17"/>
      <c r="E13" s="18"/>
      <c r="F13" s="29"/>
      <c r="G13" s="29"/>
      <c r="H13" s="29"/>
      <c r="I13" s="55">
        <v>0</v>
      </c>
      <c r="J13" s="55"/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f>$R13-SUM($F13:O13)</f>
        <v>0</v>
      </c>
      <c r="Q13" s="55"/>
      <c r="R13" s="55"/>
      <c r="S13" s="63"/>
    </row>
    <row r="14" spans="1:23" ht="15">
      <c r="A14" s="25" t="s">
        <v>86</v>
      </c>
      <c r="B14" s="73" t="s">
        <v>4</v>
      </c>
      <c r="C14" s="25" t="s">
        <v>17</v>
      </c>
      <c r="D14" s="25" t="s">
        <v>96</v>
      </c>
      <c r="E14" s="26">
        <v>15997000</v>
      </c>
      <c r="F14" s="28"/>
      <c r="G14" s="28">
        <v>0</v>
      </c>
      <c r="H14" s="28"/>
      <c r="I14" s="53">
        <v>0</v>
      </c>
      <c r="J14" s="53"/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f>$R14-SUM($F14:O14)</f>
        <v>0</v>
      </c>
      <c r="Q14" s="53"/>
      <c r="R14" s="53"/>
      <c r="S14" s="62"/>
    </row>
    <row r="15" spans="1:23" ht="15">
      <c r="A15" s="25" t="s">
        <v>86</v>
      </c>
      <c r="B15" s="73"/>
      <c r="C15" s="25" t="s">
        <v>6</v>
      </c>
      <c r="D15" s="25" t="s">
        <v>69</v>
      </c>
      <c r="E15" s="26">
        <v>2203000</v>
      </c>
      <c r="F15" s="28"/>
      <c r="G15" s="28">
        <v>0</v>
      </c>
      <c r="H15" s="28"/>
      <c r="I15" s="53">
        <v>80000</v>
      </c>
      <c r="J15" s="53">
        <v>18600</v>
      </c>
      <c r="K15" s="53">
        <v>0</v>
      </c>
      <c r="L15" s="53">
        <v>37286</v>
      </c>
      <c r="M15" s="53">
        <v>18625</v>
      </c>
      <c r="N15" s="53">
        <v>0</v>
      </c>
      <c r="O15" s="53">
        <v>144000</v>
      </c>
      <c r="P15" s="53">
        <f>$R15-SUM($F15:O15)</f>
        <v>55500</v>
      </c>
      <c r="Q15" s="53"/>
      <c r="R15" s="53">
        <v>354011</v>
      </c>
      <c r="S15" s="62">
        <f>+R15/E15</f>
        <v>0.16069496141625056</v>
      </c>
    </row>
    <row r="16" spans="1:23" ht="15">
      <c r="A16" s="25" t="s">
        <v>86</v>
      </c>
      <c r="B16" s="73"/>
      <c r="C16" s="25" t="s">
        <v>57</v>
      </c>
      <c r="D16" s="25" t="s">
        <v>95</v>
      </c>
      <c r="E16" s="26">
        <v>147000</v>
      </c>
      <c r="F16" s="28"/>
      <c r="G16" s="28">
        <v>0</v>
      </c>
      <c r="H16" s="28"/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f>$R16-SUM($F16:O16)</f>
        <v>0</v>
      </c>
      <c r="Q16" s="53"/>
      <c r="R16" s="53"/>
      <c r="S16" s="62"/>
    </row>
    <row r="17" spans="1:19" ht="15">
      <c r="A17" s="25" t="s">
        <v>86</v>
      </c>
      <c r="B17" s="73"/>
      <c r="C17" s="25" t="s">
        <v>55</v>
      </c>
      <c r="D17" s="25" t="s">
        <v>94</v>
      </c>
      <c r="E17" s="26">
        <v>6660000</v>
      </c>
      <c r="F17" s="28"/>
      <c r="G17" s="28">
        <v>80000</v>
      </c>
      <c r="H17" s="28"/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f>$R17-SUM($F17:O17)</f>
        <v>0</v>
      </c>
      <c r="Q17" s="53"/>
      <c r="R17" s="53">
        <v>80000</v>
      </c>
      <c r="S17" s="62">
        <f>+R17/E17</f>
        <v>1.2012012012012012E-2</v>
      </c>
    </row>
    <row r="18" spans="1:19" ht="15">
      <c r="A18" s="25" t="s">
        <v>86</v>
      </c>
      <c r="B18" s="73"/>
      <c r="C18" s="25" t="s">
        <v>53</v>
      </c>
      <c r="D18" s="25" t="s">
        <v>67</v>
      </c>
      <c r="E18" s="26">
        <v>3199000</v>
      </c>
      <c r="F18" s="28"/>
      <c r="G18" s="28"/>
      <c r="H18" s="28">
        <v>47693</v>
      </c>
      <c r="I18" s="53">
        <v>80179</v>
      </c>
      <c r="J18" s="53">
        <v>42854</v>
      </c>
      <c r="K18" s="53">
        <v>53223</v>
      </c>
      <c r="L18" s="53">
        <v>85016</v>
      </c>
      <c r="M18" s="53">
        <v>159666</v>
      </c>
      <c r="N18" s="53">
        <v>0</v>
      </c>
      <c r="O18" s="53">
        <v>132711</v>
      </c>
      <c r="P18" s="53">
        <f>$R18-SUM($F18:O18)</f>
        <v>0</v>
      </c>
      <c r="Q18" s="53"/>
      <c r="R18" s="53">
        <v>601342</v>
      </c>
      <c r="S18" s="62">
        <f>+R18/E18</f>
        <v>0.18797811816192561</v>
      </c>
    </row>
    <row r="19" spans="1:19" ht="15">
      <c r="A19" s="25" t="s">
        <v>86</v>
      </c>
      <c r="B19" s="73"/>
      <c r="C19" s="25" t="s">
        <v>25</v>
      </c>
      <c r="D19" s="25" t="s">
        <v>93</v>
      </c>
      <c r="E19" s="26">
        <v>6399000</v>
      </c>
      <c r="F19" s="28"/>
      <c r="G19" s="28">
        <v>0</v>
      </c>
      <c r="H19" s="28"/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f>$R19-SUM($F19:O19)</f>
        <v>0</v>
      </c>
      <c r="Q19" s="53"/>
      <c r="R19" s="53"/>
      <c r="S19" s="62"/>
    </row>
    <row r="20" spans="1:19" ht="15">
      <c r="A20" s="25" t="s">
        <v>86</v>
      </c>
      <c r="B20" s="73"/>
      <c r="C20" s="25" t="s">
        <v>23</v>
      </c>
      <c r="D20" s="25" t="s">
        <v>92</v>
      </c>
      <c r="E20" s="26">
        <v>6600000</v>
      </c>
      <c r="F20" s="28"/>
      <c r="G20" s="28"/>
      <c r="H20" s="28">
        <v>608</v>
      </c>
      <c r="I20" s="53">
        <v>6912</v>
      </c>
      <c r="J20" s="53">
        <v>0</v>
      </c>
      <c r="K20" s="53">
        <v>1115</v>
      </c>
      <c r="L20" s="53">
        <v>0</v>
      </c>
      <c r="M20" s="53">
        <v>36396</v>
      </c>
      <c r="N20" s="53">
        <v>0</v>
      </c>
      <c r="O20" s="53">
        <v>217078</v>
      </c>
      <c r="P20" s="53">
        <f>$R20-SUM($F20:O20)</f>
        <v>0</v>
      </c>
      <c r="Q20" s="53"/>
      <c r="R20" s="53">
        <v>262109</v>
      </c>
      <c r="S20" s="64">
        <f>+R20/E20</f>
        <v>3.9713484848484845E-2</v>
      </c>
    </row>
    <row r="21" spans="1:19" ht="15">
      <c r="A21" s="25" t="s">
        <v>86</v>
      </c>
      <c r="B21" s="73"/>
      <c r="C21" s="25" t="s">
        <v>20</v>
      </c>
      <c r="D21" s="25" t="s">
        <v>91</v>
      </c>
      <c r="E21" s="26">
        <v>3771000</v>
      </c>
      <c r="F21" s="28"/>
      <c r="G21" s="28"/>
      <c r="H21" s="28">
        <v>1110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f>$R21-SUM($F21:O21)</f>
        <v>0</v>
      </c>
      <c r="Q21" s="53"/>
      <c r="R21" s="53">
        <v>1110</v>
      </c>
      <c r="S21" s="64">
        <f>+R21/E21</f>
        <v>2.9435163086714399E-4</v>
      </c>
    </row>
    <row r="22" spans="1:19" ht="15">
      <c r="A22" s="25" t="s">
        <v>86</v>
      </c>
      <c r="B22" s="73"/>
      <c r="C22" s="25" t="s">
        <v>18</v>
      </c>
      <c r="D22" s="25" t="s">
        <v>90</v>
      </c>
      <c r="E22" s="26">
        <v>1101000</v>
      </c>
      <c r="F22" s="28"/>
      <c r="G22" s="28">
        <v>0</v>
      </c>
      <c r="H22" s="28"/>
      <c r="I22" s="53">
        <v>159580</v>
      </c>
      <c r="J22" s="53">
        <v>99380</v>
      </c>
      <c r="K22" s="53">
        <v>39600</v>
      </c>
      <c r="L22" s="53">
        <v>38400</v>
      </c>
      <c r="M22" s="53">
        <v>0</v>
      </c>
      <c r="N22" s="53">
        <v>0</v>
      </c>
      <c r="O22" s="53">
        <v>50</v>
      </c>
      <c r="P22" s="53">
        <f>$R22-SUM($F22:O22)</f>
        <v>0</v>
      </c>
      <c r="Q22" s="53"/>
      <c r="R22" s="53">
        <v>337010</v>
      </c>
      <c r="S22" s="62">
        <f>+R22/E22</f>
        <v>0.306094459582198</v>
      </c>
    </row>
    <row r="23" spans="1:19" ht="15">
      <c r="A23" s="25" t="s">
        <v>86</v>
      </c>
      <c r="B23" s="73"/>
      <c r="C23" s="25" t="s">
        <v>89</v>
      </c>
      <c r="D23" s="25" t="s">
        <v>88</v>
      </c>
      <c r="E23" s="26">
        <v>734000</v>
      </c>
      <c r="F23" s="28"/>
      <c r="G23" s="28">
        <v>0</v>
      </c>
      <c r="H23" s="28"/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f>$R23-SUM($F23:O23)</f>
        <v>0</v>
      </c>
      <c r="Q23" s="53"/>
      <c r="R23" s="53"/>
      <c r="S23" s="62"/>
    </row>
    <row r="24" spans="1:19" ht="15">
      <c r="A24" s="25" t="s">
        <v>86</v>
      </c>
      <c r="B24" s="73"/>
      <c r="C24" s="25" t="s">
        <v>72</v>
      </c>
      <c r="D24" s="25" t="s">
        <v>87</v>
      </c>
      <c r="E24" s="26">
        <v>4714000</v>
      </c>
      <c r="F24" s="28"/>
      <c r="G24" s="28">
        <v>0</v>
      </c>
      <c r="H24" s="28"/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f>$R24-SUM($F24:O24)</f>
        <v>0</v>
      </c>
      <c r="Q24" s="53"/>
      <c r="R24" s="53"/>
      <c r="S24" s="62"/>
    </row>
    <row r="25" spans="1:19" ht="15">
      <c r="A25" s="25" t="s">
        <v>86</v>
      </c>
      <c r="B25" s="73"/>
      <c r="C25" s="25" t="s">
        <v>85</v>
      </c>
      <c r="D25" s="25" t="s">
        <v>84</v>
      </c>
      <c r="E25" s="26">
        <v>943000</v>
      </c>
      <c r="F25" s="28"/>
      <c r="G25" s="28">
        <v>0</v>
      </c>
      <c r="H25" s="28"/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f>$R25-SUM($F25:O25)</f>
        <v>0</v>
      </c>
      <c r="Q25" s="53"/>
      <c r="R25" s="53"/>
      <c r="S25" s="62"/>
    </row>
    <row r="26" spans="1:19" ht="15">
      <c r="A26" s="17"/>
      <c r="B26" s="74"/>
      <c r="C26" s="17"/>
      <c r="D26" s="17"/>
      <c r="E26" s="18"/>
      <c r="F26" s="29"/>
      <c r="G26" s="29"/>
      <c r="H26" s="29"/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f>$R26-SUM($F26:O26)</f>
        <v>0</v>
      </c>
      <c r="Q26" s="55"/>
      <c r="R26" s="55"/>
      <c r="S26" s="66"/>
    </row>
    <row r="27" spans="1:19" ht="15">
      <c r="A27" s="25" t="s">
        <v>80</v>
      </c>
      <c r="B27" s="73" t="s">
        <v>78</v>
      </c>
      <c r="C27" s="25" t="s">
        <v>6</v>
      </c>
      <c r="D27" s="25" t="s">
        <v>83</v>
      </c>
      <c r="E27" s="30">
        <v>731741</v>
      </c>
      <c r="F27" s="28"/>
      <c r="G27" s="28">
        <v>0</v>
      </c>
      <c r="H27" s="28"/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f>$R27-SUM($F27:O27)</f>
        <v>0</v>
      </c>
      <c r="Q27" s="53"/>
      <c r="R27" s="53"/>
      <c r="S27" s="62"/>
    </row>
    <row r="28" spans="1:19" ht="15">
      <c r="A28" s="25" t="s">
        <v>80</v>
      </c>
      <c r="B28" s="73" t="s">
        <v>76</v>
      </c>
      <c r="C28" s="25" t="s">
        <v>6</v>
      </c>
      <c r="D28" s="25" t="s">
        <v>83</v>
      </c>
      <c r="E28" s="30">
        <v>658567</v>
      </c>
      <c r="F28" s="28"/>
      <c r="G28" s="28">
        <v>0</v>
      </c>
      <c r="H28" s="28"/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f>$R28-SUM($F28:O28)</f>
        <v>0</v>
      </c>
      <c r="Q28" s="53"/>
      <c r="R28" s="53"/>
      <c r="S28" s="62"/>
    </row>
    <row r="29" spans="1:19" ht="15">
      <c r="A29" s="25" t="s">
        <v>80</v>
      </c>
      <c r="B29" s="73" t="s">
        <v>75</v>
      </c>
      <c r="C29" s="25" t="s">
        <v>6</v>
      </c>
      <c r="D29" s="25" t="s">
        <v>83</v>
      </c>
      <c r="E29" s="30">
        <v>548806</v>
      </c>
      <c r="F29" s="28"/>
      <c r="G29" s="28">
        <v>0</v>
      </c>
      <c r="H29" s="28"/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f>$R29-SUM($F29:O29)</f>
        <v>0</v>
      </c>
      <c r="Q29" s="53"/>
      <c r="R29" s="53"/>
      <c r="S29" s="62"/>
    </row>
    <row r="30" spans="1:19" ht="15">
      <c r="A30" s="25" t="s">
        <v>80</v>
      </c>
      <c r="B30" s="73" t="s">
        <v>74</v>
      </c>
      <c r="C30" s="25" t="s">
        <v>6</v>
      </c>
      <c r="D30" s="25" t="s">
        <v>83</v>
      </c>
      <c r="E30" s="30">
        <v>1006145</v>
      </c>
      <c r="F30" s="28"/>
      <c r="G30" s="28">
        <v>0</v>
      </c>
      <c r="H30" s="28"/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f>$R30-SUM($F30:O30)</f>
        <v>0</v>
      </c>
      <c r="Q30" s="53"/>
      <c r="R30" s="53"/>
      <c r="S30" s="62"/>
    </row>
    <row r="31" spans="1:19" ht="15">
      <c r="A31" s="25" t="s">
        <v>80</v>
      </c>
      <c r="B31" s="73" t="s">
        <v>71</v>
      </c>
      <c r="C31" s="25" t="s">
        <v>6</v>
      </c>
      <c r="D31" s="25" t="s">
        <v>83</v>
      </c>
      <c r="E31" s="30">
        <v>457338</v>
      </c>
      <c r="F31" s="28"/>
      <c r="G31" s="28">
        <v>0</v>
      </c>
      <c r="H31" s="28"/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f>$R31-SUM($F31:O31)</f>
        <v>0</v>
      </c>
      <c r="Q31" s="53"/>
      <c r="R31" s="53"/>
      <c r="S31" s="62"/>
    </row>
    <row r="32" spans="1:19" ht="15">
      <c r="A32" s="25" t="s">
        <v>80</v>
      </c>
      <c r="B32" s="73" t="s">
        <v>78</v>
      </c>
      <c r="C32" s="25" t="s">
        <v>57</v>
      </c>
      <c r="D32" s="25" t="s">
        <v>69</v>
      </c>
      <c r="E32" s="26">
        <v>90000</v>
      </c>
      <c r="F32" s="28"/>
      <c r="G32" s="28">
        <v>6163</v>
      </c>
      <c r="H32" s="28"/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34301</v>
      </c>
      <c r="P32" s="53">
        <f>$R32-SUM($F32:O32)</f>
        <v>0</v>
      </c>
      <c r="Q32" s="53"/>
      <c r="R32" s="53">
        <v>40464</v>
      </c>
      <c r="S32" s="62">
        <f>+R32/E32</f>
        <v>0.4496</v>
      </c>
    </row>
    <row r="33" spans="1:19" ht="15">
      <c r="A33" s="25" t="s">
        <v>80</v>
      </c>
      <c r="B33" s="73" t="s">
        <v>76</v>
      </c>
      <c r="C33" s="25" t="s">
        <v>57</v>
      </c>
      <c r="D33" s="25" t="s">
        <v>69</v>
      </c>
      <c r="E33" s="26">
        <v>108000</v>
      </c>
      <c r="F33" s="28"/>
      <c r="G33" s="28">
        <v>0</v>
      </c>
      <c r="H33" s="28"/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f>$R33-SUM($F33:O33)</f>
        <v>0</v>
      </c>
      <c r="Q33" s="53"/>
      <c r="R33" s="53"/>
      <c r="S33" s="62"/>
    </row>
    <row r="34" spans="1:19" ht="15">
      <c r="A34" s="25" t="s">
        <v>80</v>
      </c>
      <c r="B34" s="73" t="s">
        <v>74</v>
      </c>
      <c r="C34" s="25" t="s">
        <v>57</v>
      </c>
      <c r="D34" s="25" t="s">
        <v>69</v>
      </c>
      <c r="E34" s="26">
        <v>180000</v>
      </c>
      <c r="F34" s="28"/>
      <c r="G34" s="28">
        <v>0</v>
      </c>
      <c r="H34" s="28"/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f>$R34-SUM($F34:O34)</f>
        <v>0</v>
      </c>
      <c r="Q34" s="53"/>
      <c r="R34" s="53"/>
      <c r="S34" s="62"/>
    </row>
    <row r="35" spans="1:19" ht="15">
      <c r="A35" s="25" t="s">
        <v>80</v>
      </c>
      <c r="B35" s="73" t="s">
        <v>78</v>
      </c>
      <c r="C35" s="25" t="s">
        <v>55</v>
      </c>
      <c r="D35" s="25" t="s">
        <v>82</v>
      </c>
      <c r="E35" s="26">
        <v>90000</v>
      </c>
      <c r="F35" s="28"/>
      <c r="G35" s="28"/>
      <c r="H35" s="28"/>
      <c r="I35" s="53">
        <v>0</v>
      </c>
      <c r="J35" s="53">
        <v>12671</v>
      </c>
      <c r="K35" s="53">
        <v>6288</v>
      </c>
      <c r="L35" s="53">
        <v>14997</v>
      </c>
      <c r="M35" s="53">
        <v>0</v>
      </c>
      <c r="N35" s="53">
        <v>0</v>
      </c>
      <c r="O35" s="53">
        <v>6508</v>
      </c>
      <c r="P35" s="53">
        <f>$R35-SUM($F35:O35)</f>
        <v>0</v>
      </c>
      <c r="Q35" s="53"/>
      <c r="R35" s="53">
        <v>40464</v>
      </c>
      <c r="S35" s="62">
        <f>+R35/E35</f>
        <v>0.4496</v>
      </c>
    </row>
    <row r="36" spans="1:19" ht="15">
      <c r="A36" s="25" t="s">
        <v>80</v>
      </c>
      <c r="B36" s="73" t="s">
        <v>78</v>
      </c>
      <c r="C36" s="25" t="s">
        <v>53</v>
      </c>
      <c r="D36" s="25" t="s">
        <v>81</v>
      </c>
      <c r="E36" s="26">
        <v>269000</v>
      </c>
      <c r="F36" s="28"/>
      <c r="G36" s="28">
        <v>0</v>
      </c>
      <c r="H36" s="28"/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f>$R36-SUM($F36:O36)</f>
        <v>0</v>
      </c>
      <c r="Q36" s="53"/>
      <c r="R36" s="53"/>
      <c r="S36" s="62"/>
    </row>
    <row r="37" spans="1:19" ht="15">
      <c r="A37" s="25" t="s">
        <v>80</v>
      </c>
      <c r="B37" s="73" t="s">
        <v>77</v>
      </c>
      <c r="C37" s="25" t="s">
        <v>53</v>
      </c>
      <c r="D37" s="25" t="s">
        <v>81</v>
      </c>
      <c r="E37" s="26">
        <v>230000</v>
      </c>
      <c r="F37" s="28"/>
      <c r="G37" s="28">
        <v>0</v>
      </c>
      <c r="H37" s="28"/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f>$R37-SUM($F37:O37)</f>
        <v>0</v>
      </c>
      <c r="Q37" s="53"/>
      <c r="R37" s="53"/>
      <c r="S37" s="62"/>
    </row>
    <row r="38" spans="1:19" ht="15">
      <c r="A38" s="25" t="s">
        <v>80</v>
      </c>
      <c r="B38" s="73" t="s">
        <v>76</v>
      </c>
      <c r="C38" s="25" t="s">
        <v>53</v>
      </c>
      <c r="D38" s="25" t="s">
        <v>81</v>
      </c>
      <c r="E38" s="26">
        <v>216000</v>
      </c>
      <c r="F38" s="28"/>
      <c r="G38" s="28">
        <v>0</v>
      </c>
      <c r="H38" s="28"/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f>$R38-SUM($F38:O38)</f>
        <v>0</v>
      </c>
      <c r="Q38" s="53"/>
      <c r="R38" s="53"/>
      <c r="S38" s="62"/>
    </row>
    <row r="39" spans="1:19" ht="15">
      <c r="A39" s="25" t="s">
        <v>80</v>
      </c>
      <c r="B39" s="73" t="s">
        <v>75</v>
      </c>
      <c r="C39" s="25" t="s">
        <v>53</v>
      </c>
      <c r="D39" s="25" t="s">
        <v>81</v>
      </c>
      <c r="E39" s="26">
        <v>449000</v>
      </c>
      <c r="F39" s="28"/>
      <c r="G39" s="28">
        <v>0</v>
      </c>
      <c r="H39" s="28"/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f>$R39-SUM($F39:O39)</f>
        <v>0</v>
      </c>
      <c r="Q39" s="53"/>
      <c r="R39" s="53"/>
      <c r="S39" s="62"/>
    </row>
    <row r="40" spans="1:19" ht="15">
      <c r="A40" s="25" t="s">
        <v>80</v>
      </c>
      <c r="B40" s="73" t="s">
        <v>71</v>
      </c>
      <c r="C40" s="25" t="s">
        <v>53</v>
      </c>
      <c r="D40" s="25" t="s">
        <v>81</v>
      </c>
      <c r="E40" s="26">
        <v>180000</v>
      </c>
      <c r="F40" s="28"/>
      <c r="G40" s="28">
        <v>0</v>
      </c>
      <c r="H40" s="28"/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f>$R40-SUM($F40:O40)</f>
        <v>0</v>
      </c>
      <c r="Q40" s="53"/>
      <c r="R40" s="53"/>
      <c r="S40" s="62"/>
    </row>
    <row r="41" spans="1:19" ht="15">
      <c r="A41" s="25" t="s">
        <v>80</v>
      </c>
      <c r="B41" s="73" t="s">
        <v>77</v>
      </c>
      <c r="C41" s="25" t="s">
        <v>25</v>
      </c>
      <c r="D41" s="25" t="s">
        <v>81</v>
      </c>
      <c r="E41" s="26">
        <v>460000</v>
      </c>
      <c r="F41" s="28"/>
      <c r="G41" s="28">
        <v>0</v>
      </c>
      <c r="H41" s="28"/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f>$R41-SUM($F41:O41)</f>
        <v>0</v>
      </c>
      <c r="Q41" s="53"/>
      <c r="R41" s="53"/>
      <c r="S41" s="62"/>
    </row>
    <row r="42" spans="1:19" ht="15">
      <c r="A42" s="25" t="s">
        <v>80</v>
      </c>
      <c r="B42" s="73" t="s">
        <v>78</v>
      </c>
      <c r="C42" s="25" t="s">
        <v>23</v>
      </c>
      <c r="D42" s="25" t="s">
        <v>60</v>
      </c>
      <c r="E42" s="26">
        <v>539000</v>
      </c>
      <c r="F42" s="28"/>
      <c r="G42" s="28">
        <v>0</v>
      </c>
      <c r="H42" s="28"/>
      <c r="I42" s="53">
        <v>0</v>
      </c>
      <c r="J42" s="53">
        <v>0</v>
      </c>
      <c r="K42" s="53">
        <v>0</v>
      </c>
      <c r="L42" s="53">
        <f>$R42-SUM($F42:K42)</f>
        <v>0</v>
      </c>
      <c r="M42" s="53">
        <v>0</v>
      </c>
      <c r="N42" s="53">
        <v>0</v>
      </c>
      <c r="O42" s="53">
        <v>0</v>
      </c>
      <c r="P42" s="53">
        <f>$R42-SUM($F42:O42)</f>
        <v>0</v>
      </c>
      <c r="Q42" s="53"/>
      <c r="R42" s="53"/>
      <c r="S42" s="62"/>
    </row>
    <row r="43" spans="1:19" s="52" customFormat="1" ht="15">
      <c r="A43" s="98" t="s">
        <v>80</v>
      </c>
      <c r="B43" s="109" t="s">
        <v>77</v>
      </c>
      <c r="C43" s="98" t="s">
        <v>23</v>
      </c>
      <c r="D43" s="98" t="s">
        <v>60</v>
      </c>
      <c r="E43" s="31">
        <v>863000</v>
      </c>
      <c r="F43" s="110">
        <v>16383</v>
      </c>
      <c r="G43" s="110">
        <v>19637</v>
      </c>
      <c r="H43" s="110">
        <v>25354</v>
      </c>
      <c r="I43" s="111">
        <v>14814</v>
      </c>
      <c r="J43" s="111">
        <v>14758</v>
      </c>
      <c r="K43" s="111">
        <v>17699</v>
      </c>
      <c r="L43" s="111">
        <v>20854</v>
      </c>
      <c r="M43" s="111">
        <v>10526</v>
      </c>
      <c r="N43" s="111">
        <v>0</v>
      </c>
      <c r="O43" s="111">
        <v>44619</v>
      </c>
      <c r="P43" s="111">
        <f>$R43-SUM($F43:O43)</f>
        <v>16751</v>
      </c>
      <c r="Q43" s="111"/>
      <c r="R43" s="111">
        <v>201395</v>
      </c>
      <c r="S43" s="112">
        <f>+R43/E43</f>
        <v>0.23336616454229434</v>
      </c>
    </row>
    <row r="44" spans="1:19" ht="15">
      <c r="A44" s="25" t="s">
        <v>80</v>
      </c>
      <c r="B44" s="73" t="s">
        <v>76</v>
      </c>
      <c r="C44" s="25" t="s">
        <v>23</v>
      </c>
      <c r="D44" s="25" t="s">
        <v>60</v>
      </c>
      <c r="E44" s="26">
        <v>808000</v>
      </c>
      <c r="F44" s="28">
        <v>22736</v>
      </c>
      <c r="G44" s="28">
        <v>38146</v>
      </c>
      <c r="H44" s="28">
        <v>22773</v>
      </c>
      <c r="I44" s="53">
        <v>23536</v>
      </c>
      <c r="J44" s="53">
        <v>0</v>
      </c>
      <c r="K44" s="53">
        <v>31000</v>
      </c>
      <c r="L44" s="53">
        <v>23545</v>
      </c>
      <c r="M44" s="53">
        <v>25385</v>
      </c>
      <c r="N44" s="53">
        <v>0</v>
      </c>
      <c r="O44" s="53">
        <v>84040</v>
      </c>
      <c r="P44" s="53">
        <f>$R44-SUM($F44:O44)</f>
        <v>320</v>
      </c>
      <c r="Q44" s="53"/>
      <c r="R44" s="53">
        <v>271481</v>
      </c>
      <c r="S44" s="62">
        <f>+R44/E44</f>
        <v>0.33599133663366337</v>
      </c>
    </row>
    <row r="45" spans="1:19" ht="15">
      <c r="A45" s="25" t="s">
        <v>80</v>
      </c>
      <c r="B45" s="73" t="s">
        <v>75</v>
      </c>
      <c r="C45" s="25" t="s">
        <v>23</v>
      </c>
      <c r="D45" s="25" t="s">
        <v>60</v>
      </c>
      <c r="E45" s="26">
        <v>898000</v>
      </c>
      <c r="F45" s="28"/>
      <c r="G45" s="28">
        <v>0</v>
      </c>
      <c r="H45" s="28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f>$R45-SUM($F45:O45)</f>
        <v>0</v>
      </c>
      <c r="Q45" s="53"/>
      <c r="R45" s="53">
        <v>0</v>
      </c>
      <c r="S45" s="62"/>
    </row>
    <row r="46" spans="1:19" ht="15">
      <c r="A46" s="25" t="s">
        <v>80</v>
      </c>
      <c r="B46" s="73" t="s">
        <v>74</v>
      </c>
      <c r="C46" s="25" t="s">
        <v>23</v>
      </c>
      <c r="D46" s="25" t="s">
        <v>60</v>
      </c>
      <c r="E46" s="26">
        <v>629000</v>
      </c>
      <c r="F46" s="28"/>
      <c r="G46" s="28">
        <v>0</v>
      </c>
      <c r="H46" s="28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f>$R46-SUM($F46:O46)</f>
        <v>0</v>
      </c>
      <c r="Q46" s="53"/>
      <c r="R46" s="53"/>
      <c r="S46" s="62"/>
    </row>
    <row r="47" spans="1:19" ht="15">
      <c r="A47" s="25" t="s">
        <v>80</v>
      </c>
      <c r="B47" s="73" t="s">
        <v>71</v>
      </c>
      <c r="C47" s="25" t="s">
        <v>23</v>
      </c>
      <c r="D47" s="25" t="s">
        <v>60</v>
      </c>
      <c r="E47" s="26">
        <v>1122000</v>
      </c>
      <c r="F47" s="28">
        <v>456666</v>
      </c>
      <c r="G47" s="28">
        <v>499323</v>
      </c>
      <c r="H47" s="28">
        <v>113011</v>
      </c>
      <c r="I47" s="53">
        <v>53000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f>$R47-SUM($F47:O47)</f>
        <v>0</v>
      </c>
      <c r="Q47" s="53"/>
      <c r="R47" s="53">
        <v>1122000</v>
      </c>
      <c r="S47" s="62">
        <f>+R47/E47</f>
        <v>1</v>
      </c>
    </row>
    <row r="48" spans="1:19" ht="15">
      <c r="A48" s="25" t="s">
        <v>80</v>
      </c>
      <c r="B48" s="73" t="s">
        <v>71</v>
      </c>
      <c r="C48" s="25" t="s">
        <v>20</v>
      </c>
      <c r="D48" s="25" t="s">
        <v>60</v>
      </c>
      <c r="E48" s="26">
        <v>449000</v>
      </c>
      <c r="F48" s="28">
        <v>18050</v>
      </c>
      <c r="G48" s="28">
        <v>19000</v>
      </c>
      <c r="H48" s="28">
        <v>390950</v>
      </c>
      <c r="I48" s="53">
        <v>21000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f>$R48-SUM($F48:O48)</f>
        <v>0</v>
      </c>
      <c r="Q48" s="53"/>
      <c r="R48" s="53">
        <v>449000</v>
      </c>
      <c r="S48" s="62">
        <f>+R48/E48</f>
        <v>1</v>
      </c>
    </row>
    <row r="49" spans="1:19" ht="15">
      <c r="A49" s="25" t="s">
        <v>80</v>
      </c>
      <c r="B49" s="73" t="s">
        <v>71</v>
      </c>
      <c r="C49" s="25" t="s">
        <v>79</v>
      </c>
      <c r="D49" s="25" t="s">
        <v>60</v>
      </c>
      <c r="E49" s="26">
        <v>337000</v>
      </c>
      <c r="F49" s="28"/>
      <c r="G49" s="28">
        <v>0</v>
      </c>
      <c r="H49" s="28">
        <v>18122</v>
      </c>
      <c r="I49" s="53">
        <v>0</v>
      </c>
      <c r="J49" s="53">
        <v>60851</v>
      </c>
      <c r="K49" s="53">
        <v>192354</v>
      </c>
      <c r="L49" s="53">
        <v>29715</v>
      </c>
      <c r="M49" s="53">
        <v>0</v>
      </c>
      <c r="N49" s="53">
        <v>0</v>
      </c>
      <c r="O49" s="53">
        <v>0</v>
      </c>
      <c r="P49" s="53">
        <f>$R49-SUM($F49:O49)</f>
        <v>0</v>
      </c>
      <c r="Q49" s="53"/>
      <c r="R49" s="53">
        <v>301042</v>
      </c>
      <c r="S49" s="62">
        <f>+R49/E49</f>
        <v>0.89329970326409491</v>
      </c>
    </row>
    <row r="50" spans="1:19" ht="15">
      <c r="A50" s="25" t="s">
        <v>73</v>
      </c>
      <c r="B50" s="73" t="s">
        <v>78</v>
      </c>
      <c r="C50" s="25" t="s">
        <v>72</v>
      </c>
      <c r="D50" s="25" t="s">
        <v>5</v>
      </c>
      <c r="E50" s="31">
        <v>174354</v>
      </c>
      <c r="F50" s="28"/>
      <c r="G50" s="28">
        <v>0</v>
      </c>
      <c r="H50" s="28">
        <v>0</v>
      </c>
      <c r="I50" s="53">
        <v>78839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f>$R50-SUM($F50:O50)</f>
        <v>0</v>
      </c>
      <c r="Q50" s="53"/>
      <c r="R50" s="53">
        <v>78839</v>
      </c>
      <c r="S50" s="62">
        <f>+R50/E50</f>
        <v>0.4521777533064914</v>
      </c>
    </row>
    <row r="51" spans="1:19" ht="15">
      <c r="A51" s="25" t="s">
        <v>73</v>
      </c>
      <c r="B51" s="73" t="s">
        <v>77</v>
      </c>
      <c r="C51" s="25" t="s">
        <v>72</v>
      </c>
      <c r="D51" s="25" t="s">
        <v>5</v>
      </c>
      <c r="E51" s="31">
        <v>334950</v>
      </c>
      <c r="F51" s="28"/>
      <c r="G51" s="28">
        <v>0</v>
      </c>
      <c r="H51" s="28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f>$R51-SUM($F51:O51)</f>
        <v>0</v>
      </c>
      <c r="Q51" s="53"/>
      <c r="R51" s="53"/>
      <c r="S51" s="62"/>
    </row>
    <row r="52" spans="1:19" ht="15">
      <c r="A52" s="25" t="s">
        <v>73</v>
      </c>
      <c r="B52" s="73" t="s">
        <v>76</v>
      </c>
      <c r="C52" s="25" t="s">
        <v>72</v>
      </c>
      <c r="D52" s="25" t="s">
        <v>5</v>
      </c>
      <c r="E52" s="31">
        <v>139484</v>
      </c>
      <c r="F52" s="28"/>
      <c r="G52" s="28">
        <v>0</v>
      </c>
      <c r="H52" s="28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f>$R52-SUM($F52:O52)</f>
        <v>0</v>
      </c>
      <c r="Q52" s="53"/>
      <c r="R52" s="53"/>
      <c r="S52" s="62"/>
    </row>
    <row r="53" spans="1:19" ht="15">
      <c r="A53" s="25" t="s">
        <v>73</v>
      </c>
      <c r="B53" s="73" t="s">
        <v>75</v>
      </c>
      <c r="C53" s="25" t="s">
        <v>72</v>
      </c>
      <c r="D53" s="25" t="s">
        <v>5</v>
      </c>
      <c r="E53" s="31">
        <v>348709</v>
      </c>
      <c r="F53" s="28"/>
      <c r="G53" s="28">
        <v>0</v>
      </c>
      <c r="H53" s="28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f>$R53-SUM($F53:O53)</f>
        <v>0</v>
      </c>
      <c r="Q53" s="53"/>
      <c r="R53" s="53"/>
      <c r="S53" s="62"/>
    </row>
    <row r="54" spans="1:19" ht="15">
      <c r="A54" s="25" t="s">
        <v>73</v>
      </c>
      <c r="B54" s="73" t="s">
        <v>74</v>
      </c>
      <c r="C54" s="25" t="s">
        <v>72</v>
      </c>
      <c r="D54" s="25" t="s">
        <v>5</v>
      </c>
      <c r="E54" s="31">
        <v>87177</v>
      </c>
      <c r="F54" s="28"/>
      <c r="G54" s="28">
        <v>0</v>
      </c>
      <c r="H54" s="28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f>$R54-SUM($F54:O54)</f>
        <v>0</v>
      </c>
      <c r="Q54" s="53"/>
      <c r="R54" s="53"/>
      <c r="S54" s="62"/>
    </row>
    <row r="55" spans="1:19" ht="15">
      <c r="A55" s="25" t="s">
        <v>73</v>
      </c>
      <c r="B55" s="73" t="s">
        <v>71</v>
      </c>
      <c r="C55" s="25" t="s">
        <v>72</v>
      </c>
      <c r="D55" s="25" t="s">
        <v>5</v>
      </c>
      <c r="E55" s="31">
        <v>479474</v>
      </c>
      <c r="F55" s="28"/>
      <c r="G55" s="28">
        <v>0</v>
      </c>
      <c r="H55" s="28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f>$R55-SUM($F55:O55)</f>
        <v>0</v>
      </c>
      <c r="Q55" s="53"/>
      <c r="R55" s="53"/>
      <c r="S55" s="62"/>
    </row>
    <row r="56" spans="1:19" ht="15">
      <c r="A56" s="17"/>
      <c r="B56" s="74"/>
      <c r="C56" s="17"/>
      <c r="D56" s="17"/>
      <c r="E56" s="18"/>
      <c r="F56" s="29"/>
      <c r="G56" s="29"/>
      <c r="H56" s="29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f>$R56-SUM($F56:O56)</f>
        <v>0</v>
      </c>
      <c r="Q56" s="55"/>
      <c r="R56" s="55"/>
      <c r="S56" s="66"/>
    </row>
    <row r="57" spans="1:19" ht="15">
      <c r="A57" s="25" t="s">
        <v>61</v>
      </c>
      <c r="B57" s="73" t="s">
        <v>59</v>
      </c>
      <c r="C57" s="25" t="s">
        <v>66</v>
      </c>
      <c r="D57" s="25" t="s">
        <v>65</v>
      </c>
      <c r="E57" s="26">
        <v>16638000</v>
      </c>
      <c r="F57" s="28">
        <v>482730</v>
      </c>
      <c r="G57" s="28">
        <v>793364</v>
      </c>
      <c r="H57" s="28">
        <v>291712</v>
      </c>
      <c r="I57" s="53">
        <v>665000</v>
      </c>
      <c r="J57" s="53">
        <v>322902</v>
      </c>
      <c r="K57" s="53">
        <v>327564</v>
      </c>
      <c r="L57" s="53">
        <v>646816</v>
      </c>
      <c r="M57" s="53">
        <v>908169</v>
      </c>
      <c r="N57" s="53">
        <v>0</v>
      </c>
      <c r="O57" s="53">
        <v>3098282</v>
      </c>
      <c r="P57" s="53">
        <f>$R57-SUM($F57:O57)</f>
        <v>1037429</v>
      </c>
      <c r="Q57" s="53"/>
      <c r="R57" s="53">
        <v>8573968</v>
      </c>
      <c r="S57" s="62">
        <f>+R57/E57</f>
        <v>0.51532443803341743</v>
      </c>
    </row>
    <row r="58" spans="1:19" ht="15">
      <c r="A58" s="25" t="s">
        <v>61</v>
      </c>
      <c r="B58" s="73"/>
      <c r="C58" s="25" t="s">
        <v>64</v>
      </c>
      <c r="D58" s="25" t="s">
        <v>63</v>
      </c>
      <c r="E58" s="26">
        <v>4991000</v>
      </c>
      <c r="F58" s="28"/>
      <c r="G58" s="28">
        <v>478220</v>
      </c>
      <c r="H58" s="28">
        <v>0</v>
      </c>
      <c r="I58" s="53">
        <v>370976</v>
      </c>
      <c r="J58" s="53">
        <v>0</v>
      </c>
      <c r="K58" s="53">
        <v>103834</v>
      </c>
      <c r="L58" s="53">
        <v>128374</v>
      </c>
      <c r="M58" s="53">
        <v>79295</v>
      </c>
      <c r="N58" s="53">
        <v>0</v>
      </c>
      <c r="O58" s="53">
        <v>43258</v>
      </c>
      <c r="P58" s="53">
        <f>$R58-SUM($F58:O58)</f>
        <v>101376</v>
      </c>
      <c r="Q58" s="53"/>
      <c r="R58" s="53">
        <v>1305333</v>
      </c>
      <c r="S58" s="96">
        <f>+R58/E58</f>
        <v>0.26153736726106991</v>
      </c>
    </row>
    <row r="59" spans="1:19" ht="15">
      <c r="A59" s="25" t="s">
        <v>61</v>
      </c>
      <c r="B59" s="73"/>
      <c r="C59" s="25" t="s">
        <v>47</v>
      </c>
      <c r="D59" s="25" t="s">
        <v>62</v>
      </c>
      <c r="E59" s="26">
        <v>2080000</v>
      </c>
      <c r="F59" s="28"/>
      <c r="G59" s="28">
        <v>0</v>
      </c>
      <c r="H59" s="28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f>$R59-SUM($F59:O59)</f>
        <v>0</v>
      </c>
      <c r="Q59" s="53"/>
      <c r="R59" s="53"/>
      <c r="S59" s="62"/>
    </row>
    <row r="60" spans="1:19" ht="15">
      <c r="A60" s="25" t="s">
        <v>61</v>
      </c>
      <c r="B60" s="73"/>
      <c r="C60" s="25" t="s">
        <v>17</v>
      </c>
      <c r="D60" s="25" t="s">
        <v>22</v>
      </c>
      <c r="E60" s="26">
        <v>4716000</v>
      </c>
      <c r="F60" s="28">
        <v>53234</v>
      </c>
      <c r="G60" s="28">
        <v>40705</v>
      </c>
      <c r="H60" s="28">
        <v>40706</v>
      </c>
      <c r="I60" s="53">
        <v>114819</v>
      </c>
      <c r="J60" s="53">
        <v>0</v>
      </c>
      <c r="K60" s="53">
        <v>44046</v>
      </c>
      <c r="L60" s="53">
        <v>64222</v>
      </c>
      <c r="M60" s="53">
        <v>44046</v>
      </c>
      <c r="N60" s="53">
        <v>0</v>
      </c>
      <c r="O60" s="53">
        <v>153206</v>
      </c>
      <c r="P60" s="53">
        <f>$R60-SUM($F60:O60)</f>
        <v>32975</v>
      </c>
      <c r="Q60" s="53"/>
      <c r="R60" s="53">
        <v>587959</v>
      </c>
      <c r="S60" s="62">
        <f>+R60/E60</f>
        <v>0.12467324003392706</v>
      </c>
    </row>
    <row r="61" spans="1:19" ht="15">
      <c r="A61" s="25" t="s">
        <v>61</v>
      </c>
      <c r="B61" s="73"/>
      <c r="C61" s="25" t="s">
        <v>48</v>
      </c>
      <c r="D61" s="25" t="s">
        <v>60</v>
      </c>
      <c r="E61" s="26">
        <v>6933000</v>
      </c>
      <c r="F61" s="28"/>
      <c r="G61" s="28">
        <v>0</v>
      </c>
      <c r="H61" s="28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f>$R61-SUM($F61:O61)</f>
        <v>0</v>
      </c>
      <c r="Q61" s="53"/>
      <c r="R61" s="53"/>
      <c r="S61" s="62"/>
    </row>
    <row r="62" spans="1:19" ht="15">
      <c r="A62" s="17"/>
      <c r="B62" s="74"/>
      <c r="C62" s="17"/>
      <c r="D62" s="17"/>
      <c r="E62" s="18"/>
      <c r="F62" s="29"/>
      <c r="G62" s="29"/>
      <c r="H62" s="29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f>$R62-SUM($F62:O62)</f>
        <v>0</v>
      </c>
      <c r="Q62" s="55"/>
      <c r="R62" s="55"/>
      <c r="S62" s="66"/>
    </row>
    <row r="63" spans="1:19" ht="15">
      <c r="A63" s="25" t="s">
        <v>56</v>
      </c>
      <c r="B63" s="73" t="s">
        <v>52</v>
      </c>
      <c r="C63" s="25" t="s">
        <v>17</v>
      </c>
      <c r="D63" s="25" t="s">
        <v>58</v>
      </c>
      <c r="E63" s="26">
        <v>195000</v>
      </c>
      <c r="F63" s="28"/>
      <c r="G63" s="28">
        <v>0</v>
      </c>
      <c r="H63" s="28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f>$R63-SUM($F63:O63)</f>
        <v>0</v>
      </c>
      <c r="Q63" s="53"/>
      <c r="R63" s="53"/>
      <c r="S63" s="62"/>
    </row>
    <row r="64" spans="1:19" ht="15">
      <c r="A64" s="25" t="s">
        <v>56</v>
      </c>
      <c r="B64" s="73"/>
      <c r="C64" s="25" t="s">
        <v>6</v>
      </c>
      <c r="D64" s="25" t="s">
        <v>46</v>
      </c>
      <c r="E64" s="26">
        <v>3897000</v>
      </c>
      <c r="F64" s="28">
        <v>21000</v>
      </c>
      <c r="G64" s="28">
        <v>41200</v>
      </c>
      <c r="H64" s="28">
        <v>21000</v>
      </c>
      <c r="I64" s="53">
        <v>0</v>
      </c>
      <c r="J64" s="53">
        <v>21080</v>
      </c>
      <c r="K64" s="53">
        <v>58000</v>
      </c>
      <c r="L64" s="53">
        <v>36000</v>
      </c>
      <c r="M64" s="53">
        <v>18000</v>
      </c>
      <c r="N64" s="53">
        <v>0</v>
      </c>
      <c r="O64" s="53">
        <v>108000</v>
      </c>
      <c r="P64" s="53">
        <f>$R64-SUM($F64:O64)</f>
        <v>0</v>
      </c>
      <c r="Q64" s="53"/>
      <c r="R64" s="53">
        <v>324280</v>
      </c>
      <c r="S64" s="62">
        <f>+R64/E64</f>
        <v>8.3212727739286632E-2</v>
      </c>
    </row>
    <row r="65" spans="1:21" ht="15">
      <c r="A65" s="25" t="s">
        <v>56</v>
      </c>
      <c r="B65" s="73"/>
      <c r="C65" s="25" t="s">
        <v>57</v>
      </c>
      <c r="D65" s="25" t="s">
        <v>43</v>
      </c>
      <c r="E65" s="26">
        <v>8964000</v>
      </c>
      <c r="F65" s="28"/>
      <c r="G65" s="28">
        <v>4812</v>
      </c>
      <c r="H65" s="28">
        <v>8447</v>
      </c>
      <c r="I65" s="53">
        <v>18020</v>
      </c>
      <c r="J65" s="53">
        <v>22738</v>
      </c>
      <c r="K65" s="53">
        <v>23576</v>
      </c>
      <c r="L65" s="53">
        <v>24635</v>
      </c>
      <c r="M65" s="53">
        <v>11111</v>
      </c>
      <c r="N65" s="53">
        <v>0</v>
      </c>
      <c r="O65" s="53">
        <v>97697</v>
      </c>
      <c r="P65" s="53">
        <f>$R65-SUM($F65:O65)</f>
        <v>10724</v>
      </c>
      <c r="Q65" s="53"/>
      <c r="R65" s="53">
        <v>221760</v>
      </c>
      <c r="S65" s="62">
        <f>+R65/E65</f>
        <v>2.4738955823293173E-2</v>
      </c>
    </row>
    <row r="66" spans="1:21" ht="15">
      <c r="A66" s="25" t="s">
        <v>56</v>
      </c>
      <c r="B66" s="73"/>
      <c r="C66" s="25" t="s">
        <v>55</v>
      </c>
      <c r="D66" s="25" t="s">
        <v>39</v>
      </c>
      <c r="E66" s="26">
        <v>3897000</v>
      </c>
      <c r="F66" s="28">
        <v>98734</v>
      </c>
      <c r="G66" s="28">
        <v>110863</v>
      </c>
      <c r="H66" s="28">
        <v>13768</v>
      </c>
      <c r="I66" s="53">
        <v>181053</v>
      </c>
      <c r="J66" s="53">
        <v>34632</v>
      </c>
      <c r="K66" s="53">
        <v>136048</v>
      </c>
      <c r="L66" s="53">
        <v>80658</v>
      </c>
      <c r="M66" s="53">
        <v>73603</v>
      </c>
      <c r="N66" s="53">
        <v>0</v>
      </c>
      <c r="O66" s="53">
        <v>163288</v>
      </c>
      <c r="P66" s="53">
        <f>$R66-SUM($F66:O66)</f>
        <v>57094</v>
      </c>
      <c r="Q66" s="53"/>
      <c r="R66" s="53">
        <v>949741</v>
      </c>
      <c r="S66" s="62">
        <f>+R66/E66</f>
        <v>0.24371080318193483</v>
      </c>
    </row>
    <row r="67" spans="1:21" ht="15">
      <c r="A67" s="25" t="s">
        <v>54</v>
      </c>
      <c r="B67" s="73"/>
      <c r="C67" s="25" t="s">
        <v>53</v>
      </c>
      <c r="D67" s="25" t="s">
        <v>5</v>
      </c>
      <c r="E67" s="26">
        <v>585000</v>
      </c>
      <c r="F67" s="28"/>
      <c r="G67" s="28">
        <v>0</v>
      </c>
      <c r="H67" s="28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f>$R67-SUM($F67:O67)</f>
        <v>0</v>
      </c>
      <c r="Q67" s="53"/>
      <c r="R67" s="53"/>
      <c r="S67" s="62"/>
    </row>
    <row r="68" spans="1:21" ht="15">
      <c r="A68" s="17"/>
      <c r="B68" s="74"/>
      <c r="C68" s="17"/>
      <c r="D68" s="17"/>
      <c r="E68" s="18"/>
      <c r="F68" s="29"/>
      <c r="G68" s="29"/>
      <c r="H68" s="29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f>$R68-SUM($F68:O68)</f>
        <v>0</v>
      </c>
      <c r="Q68" s="55"/>
      <c r="R68" s="55"/>
      <c r="S68" s="66"/>
    </row>
    <row r="69" spans="1:21" ht="15">
      <c r="A69" s="25" t="s">
        <v>41</v>
      </c>
      <c r="B69" s="73" t="s">
        <v>38</v>
      </c>
      <c r="C69" s="25" t="s">
        <v>51</v>
      </c>
      <c r="D69" s="25" t="s">
        <v>49</v>
      </c>
      <c r="E69" s="26">
        <v>3007000</v>
      </c>
      <c r="F69" s="28"/>
      <c r="G69" s="28">
        <v>0</v>
      </c>
      <c r="H69" s="28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f>$R69-SUM($F69:O69)</f>
        <v>0</v>
      </c>
      <c r="Q69" s="53"/>
      <c r="R69" s="53"/>
      <c r="S69" s="62"/>
    </row>
    <row r="70" spans="1:21" ht="15">
      <c r="A70" s="25" t="s">
        <v>41</v>
      </c>
      <c r="B70" s="73"/>
      <c r="C70" s="25" t="s">
        <v>50</v>
      </c>
      <c r="D70" s="25" t="s">
        <v>49</v>
      </c>
      <c r="E70" s="26">
        <v>451000</v>
      </c>
      <c r="F70" s="28"/>
      <c r="G70" s="28">
        <v>0</v>
      </c>
      <c r="H70" s="28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f>$R70-SUM($F70:O70)</f>
        <v>0</v>
      </c>
      <c r="Q70" s="53"/>
      <c r="R70" s="53"/>
      <c r="S70" s="62"/>
    </row>
    <row r="71" spans="1:21" ht="15">
      <c r="A71" s="25" t="s">
        <v>41</v>
      </c>
      <c r="B71" s="73"/>
      <c r="C71" s="25" t="s">
        <v>48</v>
      </c>
      <c r="D71" s="25" t="s">
        <v>46</v>
      </c>
      <c r="E71" s="26">
        <v>451000</v>
      </c>
      <c r="F71" s="28"/>
      <c r="G71" s="28">
        <v>0</v>
      </c>
      <c r="H71" s="28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f>$R71-SUM($F71:O71)</f>
        <v>0</v>
      </c>
      <c r="Q71" s="53"/>
      <c r="R71" s="53"/>
      <c r="S71" s="62"/>
    </row>
    <row r="72" spans="1:21" ht="15">
      <c r="A72" s="25" t="s">
        <v>41</v>
      </c>
      <c r="B72" s="73"/>
      <c r="C72" s="25" t="s">
        <v>47</v>
      </c>
      <c r="D72" s="25" t="s">
        <v>46</v>
      </c>
      <c r="E72" s="26">
        <v>68000</v>
      </c>
      <c r="F72" s="28"/>
      <c r="G72" s="28">
        <v>0</v>
      </c>
      <c r="H72" s="28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f>$R72-SUM($F72:O72)</f>
        <v>0</v>
      </c>
      <c r="Q72" s="53"/>
      <c r="R72" s="53"/>
      <c r="S72" s="62"/>
    </row>
    <row r="73" spans="1:21" ht="15">
      <c r="A73" s="25" t="s">
        <v>41</v>
      </c>
      <c r="B73" s="73"/>
      <c r="C73" s="25" t="s">
        <v>45</v>
      </c>
      <c r="D73" s="25" t="s">
        <v>43</v>
      </c>
      <c r="E73" s="26">
        <v>704000</v>
      </c>
      <c r="F73" s="28"/>
      <c r="G73" s="28">
        <v>0</v>
      </c>
      <c r="H73" s="28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f>$R73-SUM($F73:O73)</f>
        <v>0</v>
      </c>
      <c r="Q73" s="53"/>
      <c r="R73" s="53"/>
      <c r="S73" s="62"/>
    </row>
    <row r="74" spans="1:21" ht="15">
      <c r="A74" s="25" t="s">
        <v>41</v>
      </c>
      <c r="B74" s="73"/>
      <c r="C74" s="25" t="s">
        <v>44</v>
      </c>
      <c r="D74" s="25" t="s">
        <v>43</v>
      </c>
      <c r="E74" s="26">
        <v>106000</v>
      </c>
      <c r="F74" s="28"/>
      <c r="G74" s="28">
        <v>0</v>
      </c>
      <c r="H74" s="28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f>$R74-SUM($F74:O74)</f>
        <v>0</v>
      </c>
      <c r="Q74" s="53"/>
      <c r="R74" s="53"/>
      <c r="S74" s="62"/>
    </row>
    <row r="75" spans="1:21" ht="15">
      <c r="A75" s="25" t="s">
        <v>41</v>
      </c>
      <c r="B75" s="73"/>
      <c r="C75" s="25" t="s">
        <v>42</v>
      </c>
      <c r="D75" s="25" t="s">
        <v>39</v>
      </c>
      <c r="E75" s="26">
        <v>2255000</v>
      </c>
      <c r="F75" s="28"/>
      <c r="G75" s="28">
        <v>0</v>
      </c>
      <c r="H75" s="28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f>$R75-SUM($F75:O75)</f>
        <v>0</v>
      </c>
      <c r="Q75" s="53"/>
      <c r="R75" s="53"/>
      <c r="S75" s="62"/>
    </row>
    <row r="76" spans="1:21" ht="15">
      <c r="A76" s="25" t="s">
        <v>41</v>
      </c>
      <c r="B76" s="73"/>
      <c r="C76" s="25" t="s">
        <v>40</v>
      </c>
      <c r="D76" s="25" t="s">
        <v>39</v>
      </c>
      <c r="E76" s="26">
        <v>338000</v>
      </c>
      <c r="F76" s="28"/>
      <c r="G76" s="28">
        <v>0</v>
      </c>
      <c r="H76" s="28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f>$R76-SUM($F76:O76)</f>
        <v>0</v>
      </c>
      <c r="Q76" s="53"/>
      <c r="R76" s="53"/>
      <c r="S76" s="62"/>
    </row>
    <row r="77" spans="1:21" ht="15">
      <c r="A77" s="17"/>
      <c r="B77" s="74"/>
      <c r="C77" s="17"/>
      <c r="D77" s="17"/>
      <c r="E77" s="18"/>
      <c r="F77" s="29"/>
      <c r="G77" s="29"/>
      <c r="H77" s="29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f>$R77-SUM($F77:O77)</f>
        <v>0</v>
      </c>
      <c r="Q77" s="55"/>
      <c r="R77" s="55"/>
      <c r="S77" s="67"/>
    </row>
    <row r="78" spans="1:21" ht="15">
      <c r="A78" s="78" t="s">
        <v>37</v>
      </c>
      <c r="B78" s="79" t="s">
        <v>34</v>
      </c>
      <c r="C78" s="78" t="s">
        <v>36</v>
      </c>
      <c r="D78" s="78" t="s">
        <v>35</v>
      </c>
      <c r="E78" s="80">
        <v>358000</v>
      </c>
      <c r="F78" s="81">
        <v>7500</v>
      </c>
      <c r="G78" s="81">
        <v>6000</v>
      </c>
      <c r="H78" s="81">
        <v>11160</v>
      </c>
      <c r="I78" s="82">
        <v>11625</v>
      </c>
      <c r="J78" s="82">
        <v>5100</v>
      </c>
      <c r="K78" s="82">
        <v>0</v>
      </c>
      <c r="L78" s="82">
        <v>0</v>
      </c>
      <c r="M78" s="82">
        <v>0</v>
      </c>
      <c r="N78" s="82">
        <v>0</v>
      </c>
      <c r="O78" s="82">
        <v>33975</v>
      </c>
      <c r="P78" s="82">
        <f>$R78-SUM($F78:O78)</f>
        <v>4626</v>
      </c>
      <c r="Q78" s="82"/>
      <c r="R78" s="82">
        <v>79986</v>
      </c>
      <c r="S78" s="83">
        <f>+R78/E78</f>
        <v>0.2234245810055866</v>
      </c>
    </row>
    <row r="79" spans="1:21" ht="19.7" customHeight="1">
      <c r="A79" s="84" t="s">
        <v>33</v>
      </c>
      <c r="B79" s="85"/>
      <c r="C79" s="85"/>
      <c r="D79" s="85"/>
      <c r="E79" s="85"/>
      <c r="F79" s="85"/>
      <c r="G79" s="85"/>
      <c r="H79" s="85"/>
      <c r="I79" s="86"/>
      <c r="J79" s="87"/>
      <c r="K79" s="87"/>
      <c r="L79" s="87"/>
      <c r="M79" s="87"/>
      <c r="N79" s="87"/>
      <c r="O79" s="87"/>
      <c r="P79" s="87"/>
      <c r="Q79" s="87"/>
      <c r="R79" s="94"/>
      <c r="S79" s="88"/>
      <c r="T79" s="85"/>
      <c r="U79" s="85"/>
    </row>
    <row r="80" spans="1:21">
      <c r="A80" s="118" t="s">
        <v>265</v>
      </c>
      <c r="B80" s="8"/>
      <c r="C80" s="8"/>
    </row>
    <row r="81" spans="1:3">
      <c r="A81" s="118" t="s">
        <v>266</v>
      </c>
      <c r="B81" s="8"/>
      <c r="C81" s="8"/>
    </row>
  </sheetData>
  <pageMargins left="0" right="0" top="0" bottom="0" header="0" footer="0"/>
  <pageSetup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RowHeight="12.75"/>
  <sheetData>
    <row r="1" spans="1:1">
      <c r="A1" t="str">
        <f ca="1">CELL("filename")</f>
        <v>R:\_Trade Programs\_Import Policies\05 Sugar Dairy TAA Restricted\Dairy\CIRCULAR\2018\[Dairy Import circular DEC 2018.xlsx]Table 1 Licensed Import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 Licensed Import</vt:lpstr>
      <vt:lpstr>Table 2  High Duty Imports </vt:lpstr>
      <vt:lpstr>Table 3  Non-Licensed Imports</vt:lpstr>
      <vt:lpstr>Table 4 FTA Imports</vt:lpstr>
      <vt:lpstr>Sheet2</vt:lpstr>
      <vt:lpstr>'Table 1 Licensed Import'!Print_Area</vt:lpstr>
      <vt:lpstr>'Table 2  High Duty Imports '!Print_Area</vt:lpstr>
      <vt:lpstr>'Table 3  Non-Licensed Imports'!Print_Area</vt:lpstr>
      <vt:lpstr>'Table 4 FTA Imports'!Print_Area</vt:lpstr>
      <vt:lpstr>'Table 3  Non-Licensed Imports'!Print_Titles</vt:lpstr>
      <vt:lpstr>'Table 4 FTA Imports'!Print_Titles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2017-10-17T16:58:49Z</dcterms:created>
  <dcterms:modified xsi:type="dcterms:W3CDTF">2018-12-21T19:49:14Z</dcterms:modified>
</cp:coreProperties>
</file>